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ropbox\2019\Articles For ETRC-2019\"/>
    </mc:Choice>
  </mc:AlternateContent>
  <xr:revisionPtr revIDLastSave="0" documentId="8_{9ACF0CFA-0EB9-48A5-8EC0-B9443FABB26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ster" sheetId="1" r:id="rId1"/>
    <sheet name="Mach A" sheetId="2" r:id="rId2"/>
    <sheet name="Mach B" sheetId="3" r:id="rId3"/>
    <sheet name="Singl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30" i="1" l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Q30" i="1"/>
  <c r="N30" i="1"/>
  <c r="W30" i="1" s="1"/>
  <c r="S30" i="1"/>
  <c r="AB30" i="1"/>
  <c r="Z30" i="1"/>
  <c r="Q29" i="1"/>
  <c r="N29" i="1"/>
  <c r="O29" i="1" s="1"/>
  <c r="S29" i="1"/>
  <c r="W29" i="1"/>
  <c r="AB29" i="1"/>
  <c r="Z29" i="1"/>
  <c r="Q28" i="1"/>
  <c r="N28" i="1"/>
  <c r="W28" i="1" s="1"/>
  <c r="S28" i="1"/>
  <c r="AB28" i="1"/>
  <c r="Z28" i="1"/>
  <c r="Q27" i="1"/>
  <c r="N27" i="1"/>
  <c r="O27" i="1" s="1"/>
  <c r="S27" i="1"/>
  <c r="AB27" i="1"/>
  <c r="Z27" i="1"/>
  <c r="Q26" i="1"/>
  <c r="N26" i="1"/>
  <c r="W26" i="1" s="1"/>
  <c r="S26" i="1"/>
  <c r="AB26" i="1"/>
  <c r="Z26" i="1"/>
  <c r="Q25" i="1"/>
  <c r="N25" i="1"/>
  <c r="W25" i="1" s="1"/>
  <c r="S25" i="1"/>
  <c r="AB25" i="1"/>
  <c r="Z25" i="1"/>
  <c r="Z9" i="3"/>
  <c r="X9" i="3"/>
  <c r="W9" i="3"/>
  <c r="Q9" i="3"/>
  <c r="O9" i="3"/>
  <c r="L9" i="3"/>
  <c r="U9" i="3" s="1"/>
  <c r="M9" i="3"/>
  <c r="V9" i="3" s="1"/>
  <c r="Z8" i="3"/>
  <c r="X8" i="3"/>
  <c r="W8" i="3"/>
  <c r="Q8" i="3"/>
  <c r="O8" i="3"/>
  <c r="L8" i="3"/>
  <c r="M8" i="3" s="1"/>
  <c r="Z7" i="3"/>
  <c r="X7" i="3"/>
  <c r="W7" i="3"/>
  <c r="Q7" i="3"/>
  <c r="O7" i="3"/>
  <c r="L7" i="3"/>
  <c r="M7" i="3" s="1"/>
  <c r="Z6" i="3"/>
  <c r="X6" i="3"/>
  <c r="W6" i="3"/>
  <c r="Q6" i="3"/>
  <c r="O6" i="3"/>
  <c r="L6" i="3"/>
  <c r="U6" i="3" s="1"/>
  <c r="Z5" i="3"/>
  <c r="X5" i="3"/>
  <c r="W5" i="3"/>
  <c r="Q5" i="3"/>
  <c r="O5" i="3"/>
  <c r="L5" i="3"/>
  <c r="M5" i="3" s="1"/>
  <c r="Z4" i="3"/>
  <c r="X4" i="3"/>
  <c r="W4" i="3"/>
  <c r="Q4" i="3"/>
  <c r="O4" i="3"/>
  <c r="L4" i="3"/>
  <c r="M4" i="3" s="1"/>
  <c r="Z3" i="3"/>
  <c r="X3" i="3"/>
  <c r="W3" i="3"/>
  <c r="Q3" i="3"/>
  <c r="O3" i="3"/>
  <c r="L3" i="3"/>
  <c r="U3" i="3" s="1"/>
  <c r="Z4" i="2"/>
  <c r="X4" i="2"/>
  <c r="W4" i="2"/>
  <c r="Q4" i="2"/>
  <c r="O4" i="2"/>
  <c r="L4" i="2"/>
  <c r="M4" i="2" s="1"/>
  <c r="Z3" i="2"/>
  <c r="X3" i="2"/>
  <c r="W3" i="2"/>
  <c r="L3" i="2"/>
  <c r="U3" i="2" s="1"/>
  <c r="Q3" i="2"/>
  <c r="O3" i="2"/>
  <c r="M3" i="2"/>
  <c r="V3" i="2" s="1"/>
  <c r="U7" i="3"/>
  <c r="U5" i="3"/>
  <c r="M6" i="3"/>
  <c r="AB24" i="1"/>
  <c r="Z24" i="1"/>
  <c r="S24" i="1"/>
  <c r="Q24" i="1"/>
  <c r="N24" i="1"/>
  <c r="W24" i="1" s="1"/>
  <c r="AB14" i="1"/>
  <c r="Z14" i="1"/>
  <c r="S14" i="1"/>
  <c r="Q14" i="1"/>
  <c r="N14" i="1"/>
  <c r="W14" i="1" s="1"/>
  <c r="AB18" i="1"/>
  <c r="Z18" i="1"/>
  <c r="S18" i="1"/>
  <c r="Q18" i="1"/>
  <c r="N18" i="1"/>
  <c r="W18" i="1" s="1"/>
  <c r="AB21" i="1"/>
  <c r="Z21" i="1"/>
  <c r="S21" i="1"/>
  <c r="Q21" i="1"/>
  <c r="N21" i="1"/>
  <c r="O21" i="1" s="1"/>
  <c r="AB9" i="1"/>
  <c r="Z9" i="1"/>
  <c r="S9" i="1"/>
  <c r="Q9" i="1"/>
  <c r="N9" i="1"/>
  <c r="O9" i="1" s="1"/>
  <c r="AB23" i="1"/>
  <c r="Z23" i="1"/>
  <c r="S23" i="1"/>
  <c r="Q23" i="1"/>
  <c r="N23" i="1"/>
  <c r="W23" i="1" s="1"/>
  <c r="AB22" i="1"/>
  <c r="Z22" i="1"/>
  <c r="S22" i="1"/>
  <c r="Q22" i="1"/>
  <c r="N22" i="1"/>
  <c r="W22" i="1"/>
  <c r="AB17" i="1"/>
  <c r="Z17" i="1"/>
  <c r="S17" i="1"/>
  <c r="Q17" i="1"/>
  <c r="N17" i="1"/>
  <c r="W17" i="1" s="1"/>
  <c r="AB20" i="1"/>
  <c r="Z20" i="1"/>
  <c r="S20" i="1"/>
  <c r="Q20" i="1"/>
  <c r="N20" i="1"/>
  <c r="O20" i="1" s="1"/>
  <c r="U20" i="1" s="1"/>
  <c r="W20" i="1"/>
  <c r="AB16" i="1"/>
  <c r="Z16" i="1"/>
  <c r="S16" i="1"/>
  <c r="Q16" i="1"/>
  <c r="N16" i="1"/>
  <c r="W16" i="1" s="1"/>
  <c r="AB15" i="1"/>
  <c r="Z15" i="1"/>
  <c r="S15" i="1"/>
  <c r="Q15" i="1"/>
  <c r="N15" i="1"/>
  <c r="W15" i="1"/>
  <c r="AB13" i="1"/>
  <c r="Z13" i="1"/>
  <c r="S13" i="1"/>
  <c r="Q13" i="1"/>
  <c r="N13" i="1"/>
  <c r="O13" i="1" s="1"/>
  <c r="AB12" i="1"/>
  <c r="Z12" i="1"/>
  <c r="S12" i="1"/>
  <c r="Q12" i="1"/>
  <c r="N12" i="1"/>
  <c r="AB5" i="1"/>
  <c r="Z5" i="1"/>
  <c r="S5" i="1"/>
  <c r="Q5" i="1"/>
  <c r="N5" i="1"/>
  <c r="W5" i="1" s="1"/>
  <c r="AB19" i="1"/>
  <c r="Z19" i="1"/>
  <c r="S19" i="1"/>
  <c r="Q19" i="1"/>
  <c r="N19" i="1"/>
  <c r="W19" i="1" s="1"/>
  <c r="AB11" i="1"/>
  <c r="Z11" i="1"/>
  <c r="S11" i="1"/>
  <c r="Q11" i="1"/>
  <c r="N11" i="1"/>
  <c r="AB10" i="1"/>
  <c r="Z10" i="1"/>
  <c r="S10" i="1"/>
  <c r="Q10" i="1"/>
  <c r="N10" i="1"/>
  <c r="W10" i="1" s="1"/>
  <c r="AB8" i="1"/>
  <c r="Z8" i="1"/>
  <c r="S8" i="1"/>
  <c r="Q8" i="1"/>
  <c r="N8" i="1"/>
  <c r="W8" i="1" s="1"/>
  <c r="AB7" i="1"/>
  <c r="Z7" i="1"/>
  <c r="S7" i="1"/>
  <c r="Q7" i="1"/>
  <c r="N7" i="1"/>
  <c r="W7" i="1" s="1"/>
  <c r="AB6" i="1"/>
  <c r="Z6" i="1"/>
  <c r="S6" i="1"/>
  <c r="Q6" i="1"/>
  <c r="N6" i="1"/>
  <c r="W6" i="1" s="1"/>
  <c r="AB4" i="1"/>
  <c r="Z4" i="1"/>
  <c r="S4" i="1"/>
  <c r="Q4" i="1"/>
  <c r="N4" i="1"/>
  <c r="W4" i="1" s="1"/>
  <c r="AB3" i="1"/>
  <c r="Z3" i="1"/>
  <c r="S3" i="1"/>
  <c r="AC3" i="1" s="1"/>
  <c r="AD3" i="1" s="1"/>
  <c r="Q3" i="1"/>
  <c r="N3" i="1"/>
  <c r="V6" i="3"/>
  <c r="S6" i="3"/>
  <c r="W11" i="1"/>
  <c r="O11" i="1"/>
  <c r="X11" i="1" s="1"/>
  <c r="W12" i="1"/>
  <c r="O12" i="1"/>
  <c r="U12" i="1" s="1"/>
  <c r="O7" i="1"/>
  <c r="U7" i="1" s="1"/>
  <c r="W3" i="1"/>
  <c r="O3" i="1"/>
  <c r="O8" i="1"/>
  <c r="U8" i="1" s="1"/>
  <c r="O5" i="1"/>
  <c r="U5" i="1" s="1"/>
  <c r="O15" i="1"/>
  <c r="U15" i="1" s="1"/>
  <c r="O22" i="1"/>
  <c r="U22" i="1" s="1"/>
  <c r="O23" i="1"/>
  <c r="X23" i="1" s="1"/>
  <c r="O18" i="1"/>
  <c r="U18" i="1" s="1"/>
  <c r="O14" i="1"/>
  <c r="X14" i="1" s="1"/>
  <c r="O24" i="1"/>
  <c r="U24" i="1" s="1"/>
  <c r="X3" i="1"/>
  <c r="U3" i="1"/>
  <c r="X15" i="1"/>
  <c r="U11" i="1"/>
  <c r="V7" i="3" l="1"/>
  <c r="S7" i="3"/>
  <c r="AA7" i="3" s="1"/>
  <c r="AB7" i="3" s="1"/>
  <c r="V4" i="3"/>
  <c r="S4" i="3"/>
  <c r="AA4" i="3" s="1"/>
  <c r="AB4" i="3" s="1"/>
  <c r="U4" i="3"/>
  <c r="AC15" i="1"/>
  <c r="AD15" i="1" s="1"/>
  <c r="U8" i="3"/>
  <c r="O26" i="1"/>
  <c r="U26" i="1" s="1"/>
  <c r="AA3" i="2"/>
  <c r="AB3" i="2" s="1"/>
  <c r="X12" i="1"/>
  <c r="AC12" i="1" s="1"/>
  <c r="AD12" i="1" s="1"/>
  <c r="X5" i="1"/>
  <c r="AC5" i="1" s="1"/>
  <c r="AD5" i="1" s="1"/>
  <c r="W13" i="1"/>
  <c r="AA6" i="3"/>
  <c r="AB6" i="3" s="1"/>
  <c r="S3" i="2"/>
  <c r="X22" i="1"/>
  <c r="AC22" i="1" s="1"/>
  <c r="AD22" i="1" s="1"/>
  <c r="O16" i="1"/>
  <c r="O28" i="1"/>
  <c r="X28" i="1" s="1"/>
  <c r="X8" i="1"/>
  <c r="AC8" i="1" s="1"/>
  <c r="AD8" i="1" s="1"/>
  <c r="W9" i="1"/>
  <c r="W27" i="1"/>
  <c r="O4" i="1"/>
  <c r="U13" i="1"/>
  <c r="X13" i="1"/>
  <c r="X27" i="1"/>
  <c r="U27" i="1"/>
  <c r="AC27" i="1"/>
  <c r="AD27" i="1" s="1"/>
  <c r="X9" i="1"/>
  <c r="U9" i="1"/>
  <c r="AC9" i="1" s="1"/>
  <c r="AD9" i="1" s="1"/>
  <c r="S8" i="3"/>
  <c r="AA8" i="3" s="1"/>
  <c r="AB8" i="3" s="1"/>
  <c r="V8" i="3"/>
  <c r="V4" i="2"/>
  <c r="S4" i="2"/>
  <c r="AA4" i="2" s="1"/>
  <c r="AB4" i="2" s="1"/>
  <c r="U21" i="1"/>
  <c r="X21" i="1"/>
  <c r="U29" i="1"/>
  <c r="X29" i="1"/>
  <c r="AC29" i="1" s="1"/>
  <c r="AD29" i="1" s="1"/>
  <c r="AC11" i="1"/>
  <c r="AD11" i="1" s="1"/>
  <c r="V5" i="3"/>
  <c r="S5" i="3"/>
  <c r="AA5" i="3" s="1"/>
  <c r="AB5" i="3" s="1"/>
  <c r="U14" i="1"/>
  <c r="AC14" i="1" s="1"/>
  <c r="AD14" i="1" s="1"/>
  <c r="O19" i="1"/>
  <c r="U4" i="2"/>
  <c r="U23" i="1"/>
  <c r="AC23" i="1" s="1"/>
  <c r="AD23" i="1" s="1"/>
  <c r="O10" i="1"/>
  <c r="X24" i="1"/>
  <c r="AC24" i="1" s="1"/>
  <c r="AD24" i="1" s="1"/>
  <c r="X7" i="1"/>
  <c r="AC7" i="1" s="1"/>
  <c r="AD7" i="1" s="1"/>
  <c r="X20" i="1"/>
  <c r="AC20" i="1" s="1"/>
  <c r="AD20" i="1" s="1"/>
  <c r="X18" i="1"/>
  <c r="AC18" i="1" s="1"/>
  <c r="AD18" i="1" s="1"/>
  <c r="S9" i="3"/>
  <c r="AA9" i="3" s="1"/>
  <c r="AB9" i="3" s="1"/>
  <c r="M3" i="3"/>
  <c r="X26" i="1"/>
  <c r="AC26" i="1" s="1"/>
  <c r="AD26" i="1" s="1"/>
  <c r="U28" i="1"/>
  <c r="O30" i="1"/>
  <c r="O6" i="1"/>
  <c r="O17" i="1"/>
  <c r="W21" i="1"/>
  <c r="AC21" i="1" s="1"/>
  <c r="AD21" i="1" s="1"/>
  <c r="O25" i="1"/>
  <c r="AC28" i="1"/>
  <c r="AD28" i="1" s="1"/>
  <c r="AC13" i="1" l="1"/>
  <c r="AD13" i="1" s="1"/>
  <c r="X16" i="1"/>
  <c r="U16" i="1"/>
  <c r="AC16" i="1" s="1"/>
  <c r="AD16" i="1" s="1"/>
  <c r="U4" i="1"/>
  <c r="X4" i="1"/>
  <c r="U17" i="1"/>
  <c r="X17" i="1"/>
  <c r="AC17" i="1" s="1"/>
  <c r="AD17" i="1" s="1"/>
  <c r="X19" i="1"/>
  <c r="U19" i="1"/>
  <c r="AC19" i="1" s="1"/>
  <c r="AD19" i="1" s="1"/>
  <c r="V3" i="3"/>
  <c r="S3" i="3"/>
  <c r="X6" i="1"/>
  <c r="U6" i="1"/>
  <c r="AC6" i="1" s="1"/>
  <c r="AD6" i="1" s="1"/>
  <c r="U30" i="1"/>
  <c r="AC30" i="1" s="1"/>
  <c r="AD30" i="1" s="1"/>
  <c r="X30" i="1"/>
  <c r="U10" i="1"/>
  <c r="X10" i="1"/>
  <c r="X25" i="1"/>
  <c r="U25" i="1"/>
  <c r="AC25" i="1" s="1"/>
  <c r="AD25" i="1" s="1"/>
  <c r="AA3" i="3" l="1"/>
  <c r="AB3" i="3" s="1"/>
  <c r="AC9" i="3" s="1"/>
  <c r="AC10" i="1"/>
  <c r="AD10" i="1" s="1"/>
  <c r="AC4" i="1"/>
  <c r="AD4" i="1" s="1"/>
  <c r="AD31" i="1" s="1"/>
</calcChain>
</file>

<file path=xl/sharedStrings.xml><?xml version="1.0" encoding="utf-8"?>
<sst xmlns="http://schemas.openxmlformats.org/spreadsheetml/2006/main" count="378" uniqueCount="136">
  <si>
    <t>Due</t>
  </si>
  <si>
    <t>Quan.</t>
  </si>
  <si>
    <t>Goods</t>
  </si>
  <si>
    <t>Which</t>
  </si>
  <si>
    <t>Number</t>
  </si>
  <si>
    <t xml:space="preserve">Stitch </t>
  </si>
  <si>
    <t>Numb.</t>
  </si>
  <si>
    <t xml:space="preserve">Total </t>
  </si>
  <si>
    <t>Machine</t>
  </si>
  <si>
    <t>Run time</t>
  </si>
  <si>
    <t xml:space="preserve">Set up </t>
  </si>
  <si>
    <t xml:space="preserve">Hoop Load &amp; </t>
  </si>
  <si>
    <t>No Color</t>
  </si>
  <si>
    <t>Color Change</t>
  </si>
  <si>
    <t xml:space="preserve">No. </t>
  </si>
  <si>
    <t>Trim</t>
  </si>
  <si>
    <t>Thread Break</t>
  </si>
  <si>
    <t>Hooping</t>
  </si>
  <si>
    <t>Unpack</t>
  </si>
  <si>
    <t>Applique</t>
  </si>
  <si>
    <t>Total Job</t>
  </si>
  <si>
    <t xml:space="preserve">Total job </t>
  </si>
  <si>
    <t>Job #</t>
  </si>
  <si>
    <t>Date</t>
  </si>
  <si>
    <t>PO</t>
  </si>
  <si>
    <t>Run</t>
  </si>
  <si>
    <t>Item</t>
  </si>
  <si>
    <t xml:space="preserve"> Design Name</t>
  </si>
  <si>
    <t>Here</t>
  </si>
  <si>
    <t xml:space="preserve"> Heads</t>
  </si>
  <si>
    <t>Count</t>
  </si>
  <si>
    <t>Runs</t>
  </si>
  <si>
    <t>Speed</t>
  </si>
  <si>
    <t>Each</t>
  </si>
  <si>
    <t>Time</t>
  </si>
  <si>
    <t>UnloadTime</t>
  </si>
  <si>
    <t>Changes</t>
  </si>
  <si>
    <t>Trims</t>
  </si>
  <si>
    <t>Pieces</t>
  </si>
  <si>
    <t>Set time</t>
  </si>
  <si>
    <t>Minutes</t>
  </si>
  <si>
    <t>Hours</t>
  </si>
  <si>
    <t>12 cm</t>
  </si>
  <si>
    <t>15 cm</t>
  </si>
  <si>
    <t>15 Cm</t>
  </si>
  <si>
    <t>12 CM</t>
  </si>
  <si>
    <t>Total Hours of Production</t>
  </si>
  <si>
    <t>©</t>
  </si>
  <si>
    <t>The Embroidery Coach</t>
  </si>
  <si>
    <t>The columns in Black are the ones that you will change with each job</t>
  </si>
  <si>
    <t>The columns in Red you will never change.  Those have formulas in that you must not touch!</t>
  </si>
  <si>
    <t>caps</t>
  </si>
  <si>
    <t>CTC cap front</t>
  </si>
  <si>
    <t>A1</t>
  </si>
  <si>
    <t>A2</t>
  </si>
  <si>
    <t>WS2075594m2</t>
  </si>
  <si>
    <t>caps navy orange</t>
  </si>
  <si>
    <t>U.P.</t>
  </si>
  <si>
    <t>B1</t>
  </si>
  <si>
    <t>polos</t>
  </si>
  <si>
    <t>Educators Rising Nebraska</t>
  </si>
  <si>
    <t>Mach</t>
  </si>
  <si>
    <t>B2</t>
  </si>
  <si>
    <t>Tshirts</t>
  </si>
  <si>
    <t>The Maxx</t>
  </si>
  <si>
    <t>B3</t>
  </si>
  <si>
    <t>289510-1</t>
  </si>
  <si>
    <t>Diora</t>
  </si>
  <si>
    <t>2219</t>
  </si>
  <si>
    <t>B4</t>
  </si>
  <si>
    <t>jackets</t>
  </si>
  <si>
    <t>MLDP</t>
  </si>
  <si>
    <t>WS2085769</t>
  </si>
  <si>
    <t>Swiss Army bkpk</t>
  </si>
  <si>
    <t>HOLD</t>
  </si>
  <si>
    <t>yel med</t>
  </si>
  <si>
    <t>Vansport polo</t>
  </si>
  <si>
    <t>1C shield w/tag</t>
  </si>
  <si>
    <t>B6</t>
  </si>
  <si>
    <t>B5</t>
  </si>
  <si>
    <t>Carhartt Bags</t>
  </si>
  <si>
    <t>2nd loc 2C shield w/tag</t>
  </si>
  <si>
    <t>E202275</t>
  </si>
  <si>
    <t>WS2088309m2</t>
  </si>
  <si>
    <t>shirts</t>
  </si>
  <si>
    <t>E202229</t>
  </si>
  <si>
    <t>batting jersey</t>
  </si>
  <si>
    <t>WS2087235m2</t>
  </si>
  <si>
    <t>fishing hats</t>
  </si>
  <si>
    <t xml:space="preserve"> </t>
  </si>
  <si>
    <t>WS2082821m2</t>
  </si>
  <si>
    <t>jkts-vest-shirts</t>
  </si>
  <si>
    <t>Ogio City Corp</t>
  </si>
  <si>
    <t>B7</t>
  </si>
  <si>
    <t>289068-2</t>
  </si>
  <si>
    <t>football jerseys</t>
  </si>
  <si>
    <t>Nightmare</t>
  </si>
  <si>
    <t>WS2085808</t>
  </si>
  <si>
    <t>messenger bags</t>
  </si>
  <si>
    <t>bags</t>
  </si>
  <si>
    <t>WS2090914m2</t>
  </si>
  <si>
    <t>E202421</t>
  </si>
  <si>
    <t>Hoop</t>
  </si>
  <si>
    <t>Size</t>
  </si>
  <si>
    <t>caps nv or</t>
  </si>
  <si>
    <t>WICZ cap front</t>
  </si>
  <si>
    <t>Sabers</t>
  </si>
  <si>
    <t>Coke</t>
  </si>
  <si>
    <t>John Smith Racing</t>
  </si>
  <si>
    <t xml:space="preserve">Coffee House </t>
  </si>
  <si>
    <t>Green Lawn Care</t>
  </si>
  <si>
    <t>Impact Project</t>
  </si>
  <si>
    <t>Guthrie</t>
  </si>
  <si>
    <t>BAE</t>
  </si>
  <si>
    <t>Lockheed</t>
  </si>
  <si>
    <t>NYSTG</t>
  </si>
  <si>
    <t>Maines</t>
  </si>
  <si>
    <t>Meiers</t>
  </si>
  <si>
    <t>Cleaner Supply</t>
  </si>
  <si>
    <t>Mity Forms</t>
  </si>
  <si>
    <t>McDonalds</t>
  </si>
  <si>
    <t>JR Upholstery</t>
  </si>
  <si>
    <t>J &amp; K Plumbing</t>
  </si>
  <si>
    <t>AO Fox Hospital</t>
  </si>
  <si>
    <t>UHS</t>
  </si>
  <si>
    <t>Lourdes</t>
  </si>
  <si>
    <t xml:space="preserve">Customer </t>
  </si>
  <si>
    <t>Name</t>
  </si>
  <si>
    <t>SIF</t>
  </si>
  <si>
    <t>STA</t>
  </si>
  <si>
    <t>AKS</t>
  </si>
  <si>
    <t>AKP</t>
  </si>
  <si>
    <t>NYSTG-Buf</t>
  </si>
  <si>
    <t>Order</t>
  </si>
  <si>
    <t>FMK</t>
  </si>
  <si>
    <t>The Columns in Green are the ones that you will be changing the number in when you arrive at an average time for that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</si>
</sst>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Arial"/>
      <family val="2"/>
    </font>
    <font>
      <sz val="11"/>
      <color rgb="FFFFFF00"/>
      <name val="Calibri"/>
      <family val="2"/>
      <scheme val="minor"/>
    </font>
    <font>
      <b/>
      <sz val="12"/>
      <color rgb="FFC00000"/>
      <name val="Arial"/>
      <family val="2"/>
    </font>
    <font>
      <sz val="11"/>
      <color rgb="FFC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rgb="FF007A37"/>
      <name val="Arial"/>
      <family val="2"/>
    </font>
    <font>
      <b/>
      <sz val="10"/>
      <color rgb="FF007A37"/>
      <name val="Arial"/>
      <family val="2"/>
    </font>
    <font>
      <b/>
      <sz val="11"/>
      <color rgb="FF007A3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0F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4" borderId="0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4" borderId="0" xfId="0" applyFont="1" applyFill="1" applyBorder="1"/>
    <xf numFmtId="0" fontId="0" fillId="4" borderId="5" xfId="0" applyFill="1" applyBorder="1"/>
    <xf numFmtId="164" fontId="0" fillId="4" borderId="5" xfId="0" applyNumberFormat="1" applyFill="1" applyBorder="1"/>
    <xf numFmtId="2" fontId="10" fillId="4" borderId="5" xfId="0" applyNumberFormat="1" applyFont="1" applyFill="1" applyBorder="1"/>
    <xf numFmtId="2" fontId="9" fillId="4" borderId="5" xfId="0" applyNumberFormat="1" applyFont="1" applyFill="1" applyBorder="1"/>
    <xf numFmtId="0" fontId="10" fillId="4" borderId="5" xfId="0" applyFont="1" applyFill="1" applyBorder="1"/>
    <xf numFmtId="0" fontId="11" fillId="4" borderId="5" xfId="0" applyFont="1" applyFill="1" applyBorder="1"/>
    <xf numFmtId="2" fontId="11" fillId="4" borderId="5" xfId="0" applyNumberFormat="1" applyFont="1" applyFill="1" applyBorder="1"/>
    <xf numFmtId="0" fontId="12" fillId="4" borderId="5" xfId="0" applyFont="1" applyFill="1" applyBorder="1"/>
    <xf numFmtId="4" fontId="10" fillId="4" borderId="5" xfId="0" applyNumberFormat="1" applyFont="1" applyFill="1" applyBorder="1"/>
    <xf numFmtId="0" fontId="0" fillId="4" borderId="0" xfId="0" applyFill="1"/>
    <xf numFmtId="0" fontId="0" fillId="0" borderId="5" xfId="0" applyBorder="1"/>
    <xf numFmtId="2" fontId="10" fillId="0" borderId="5" xfId="0" applyNumberFormat="1" applyFont="1" applyBorder="1"/>
    <xf numFmtId="0" fontId="10" fillId="0" borderId="5" xfId="0" applyFont="1" applyBorder="1"/>
    <xf numFmtId="0" fontId="11" fillId="0" borderId="5" xfId="0" applyFont="1" applyBorder="1"/>
    <xf numFmtId="0" fontId="12" fillId="0" borderId="5" xfId="0" applyFont="1" applyBorder="1"/>
    <xf numFmtId="4" fontId="10" fillId="0" borderId="5" xfId="0" applyNumberFormat="1" applyFont="1" applyBorder="1"/>
    <xf numFmtId="0" fontId="0" fillId="0" borderId="0" xfId="0" applyBorder="1"/>
    <xf numFmtId="0" fontId="13" fillId="2" borderId="3" xfId="0" applyFont="1" applyFill="1" applyBorder="1"/>
    <xf numFmtId="0" fontId="13" fillId="2" borderId="6" xfId="0" applyFont="1" applyFill="1" applyBorder="1"/>
    <xf numFmtId="0" fontId="0" fillId="2" borderId="6" xfId="0" applyFill="1" applyBorder="1"/>
    <xf numFmtId="0" fontId="14" fillId="2" borderId="6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2" fontId="10" fillId="2" borderId="6" xfId="0" applyNumberFormat="1" applyFont="1" applyFill="1" applyBorder="1"/>
    <xf numFmtId="2" fontId="11" fillId="2" borderId="6" xfId="0" applyNumberFormat="1" applyFont="1" applyFill="1" applyBorder="1"/>
    <xf numFmtId="0" fontId="11" fillId="2" borderId="6" xfId="0" applyFont="1" applyFill="1" applyBorder="1"/>
    <xf numFmtId="4" fontId="15" fillId="2" borderId="7" xfId="0" applyNumberFormat="1" applyFont="1" applyFill="1" applyBorder="1"/>
    <xf numFmtId="0" fontId="10" fillId="0" borderId="0" xfId="0" applyFont="1"/>
    <xf numFmtId="0" fontId="12" fillId="0" borderId="0" xfId="0" applyFont="1"/>
    <xf numFmtId="2" fontId="4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0" applyFont="1"/>
    <xf numFmtId="0" fontId="1" fillId="0" borderId="0" xfId="0" applyFont="1" applyBorder="1"/>
    <xf numFmtId="0" fontId="10" fillId="0" borderId="0" xfId="0" applyFont="1" applyBorder="1"/>
    <xf numFmtId="0" fontId="12" fillId="0" borderId="0" xfId="0" applyFont="1" applyBorder="1"/>
    <xf numFmtId="2" fontId="10" fillId="0" borderId="0" xfId="0" applyNumberFormat="1" applyFont="1" applyBorder="1"/>
    <xf numFmtId="2" fontId="11" fillId="0" borderId="0" xfId="0" applyNumberFormat="1" applyFont="1" applyBorder="1"/>
    <xf numFmtId="0" fontId="11" fillId="0" borderId="0" xfId="0" applyFont="1" applyBorder="1"/>
    <xf numFmtId="0" fontId="16" fillId="0" borderId="0" xfId="0" applyFont="1" applyBorder="1"/>
    <xf numFmtId="0" fontId="16" fillId="0" borderId="0" xfId="0" applyFont="1"/>
    <xf numFmtId="2" fontId="10" fillId="0" borderId="0" xfId="0" applyNumberFormat="1" applyFont="1"/>
    <xf numFmtId="2" fontId="11" fillId="0" borderId="0" xfId="0" applyNumberFormat="1" applyFont="1"/>
    <xf numFmtId="0" fontId="11" fillId="0" borderId="0" xfId="0" applyFont="1"/>
    <xf numFmtId="0" fontId="0" fillId="3" borderId="6" xfId="0" applyFill="1" applyBorder="1"/>
    <xf numFmtId="0" fontId="3" fillId="2" borderId="8" xfId="0" applyFont="1" applyFill="1" applyBorder="1"/>
    <xf numFmtId="0" fontId="4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/>
    <xf numFmtId="0" fontId="0" fillId="4" borderId="2" xfId="0" applyFill="1" applyBorder="1"/>
    <xf numFmtId="0" fontId="4" fillId="2" borderId="1" xfId="0" applyFont="1" applyFill="1" applyBorder="1"/>
    <xf numFmtId="0" fontId="4" fillId="3" borderId="2" xfId="0" applyFont="1" applyFill="1" applyBorder="1"/>
    <xf numFmtId="0" fontId="12" fillId="4" borderId="3" xfId="0" applyFont="1" applyFill="1" applyBorder="1"/>
    <xf numFmtId="0" fontId="12" fillId="0" borderId="3" xfId="0" applyFont="1" applyBorder="1"/>
    <xf numFmtId="0" fontId="17" fillId="2" borderId="2" xfId="0" applyFont="1" applyFill="1" applyBorder="1"/>
    <xf numFmtId="14" fontId="0" fillId="4" borderId="5" xfId="0" applyNumberFormat="1" applyFill="1" applyBorder="1"/>
    <xf numFmtId="49" fontId="12" fillId="0" borderId="5" xfId="0" applyNumberFormat="1" applyFont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9" fillId="5" borderId="5" xfId="0" applyFont="1" applyFill="1" applyBorder="1"/>
    <xf numFmtId="14" fontId="0" fillId="0" borderId="5" xfId="0" applyNumberFormat="1" applyBorder="1"/>
    <xf numFmtId="4" fontId="0" fillId="0" borderId="0" xfId="0" applyNumberFormat="1"/>
    <xf numFmtId="2" fontId="4" fillId="0" borderId="0" xfId="0" applyNumberFormat="1" applyFont="1" applyFill="1" applyAlignment="1">
      <alignment horizontal="right"/>
    </xf>
    <xf numFmtId="2" fontId="12" fillId="0" borderId="0" xfId="0" applyNumberFormat="1" applyFont="1" applyFill="1" applyBorder="1"/>
    <xf numFmtId="2" fontId="16" fillId="0" borderId="0" xfId="0" applyNumberFormat="1" applyFont="1" applyFill="1" applyBorder="1"/>
    <xf numFmtId="2" fontId="12" fillId="0" borderId="0" xfId="0" applyNumberFormat="1" applyFont="1" applyFill="1"/>
    <xf numFmtId="0" fontId="12" fillId="0" borderId="0" xfId="0" applyFont="1" applyFill="1"/>
    <xf numFmtId="0" fontId="0" fillId="6" borderId="5" xfId="0" applyFill="1" applyBorder="1"/>
    <xf numFmtId="164" fontId="0" fillId="6" borderId="5" xfId="0" applyNumberFormat="1" applyFill="1" applyBorder="1"/>
    <xf numFmtId="0" fontId="0" fillId="6" borderId="5" xfId="0" applyFill="1" applyBorder="1" applyAlignment="1">
      <alignment horizontal="left" vertical="center"/>
    </xf>
    <xf numFmtId="0" fontId="0" fillId="6" borderId="2" xfId="0" applyFill="1" applyBorder="1"/>
    <xf numFmtId="14" fontId="0" fillId="6" borderId="5" xfId="0" applyNumberFormat="1" applyFill="1" applyBorder="1"/>
    <xf numFmtId="0" fontId="12" fillId="6" borderId="3" xfId="0" applyFont="1" applyFill="1" applyBorder="1"/>
    <xf numFmtId="0" fontId="12" fillId="6" borderId="5" xfId="0" applyFont="1" applyFill="1" applyBorder="1"/>
    <xf numFmtId="49" fontId="12" fillId="6" borderId="5" xfId="0" applyNumberFormat="1" applyFont="1" applyFill="1" applyBorder="1" applyAlignment="1">
      <alignment horizontal="right"/>
    </xf>
    <xf numFmtId="14" fontId="12" fillId="6" borderId="5" xfId="0" applyNumberFormat="1" applyFont="1" applyFill="1" applyBorder="1"/>
    <xf numFmtId="2" fontId="12" fillId="6" borderId="3" xfId="0" applyNumberFormat="1" applyFont="1" applyFill="1" applyBorder="1"/>
    <xf numFmtId="0" fontId="12" fillId="6" borderId="5" xfId="0" applyNumberFormat="1" applyFont="1" applyFill="1" applyBorder="1"/>
    <xf numFmtId="14" fontId="9" fillId="6" borderId="5" xfId="0" applyNumberFormat="1" applyFont="1" applyFill="1" applyBorder="1"/>
    <xf numFmtId="2" fontId="9" fillId="6" borderId="5" xfId="0" applyNumberFormat="1" applyFont="1" applyFill="1" applyBorder="1"/>
    <xf numFmtId="0" fontId="9" fillId="6" borderId="5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8" fillId="6" borderId="5" xfId="1" applyFill="1" applyBorder="1" applyAlignment="1">
      <alignment horizontal="left" vertical="center"/>
    </xf>
    <xf numFmtId="0" fontId="18" fillId="6" borderId="5" xfId="1" applyFill="1" applyBorder="1"/>
    <xf numFmtId="0" fontId="19" fillId="2" borderId="1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1" fillId="4" borderId="5" xfId="0" applyFont="1" applyFill="1" applyBorder="1"/>
    <xf numFmtId="0" fontId="21" fillId="0" borderId="5" xfId="0" applyFont="1" applyBorder="1"/>
    <xf numFmtId="2" fontId="21" fillId="4" borderId="5" xfId="0" applyNumberFormat="1" applyFont="1" applyFill="1" applyBorder="1"/>
    <xf numFmtId="0" fontId="2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EA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Joyce\Documents\Customers\FMK\Name%20Stack.PXF" TargetMode="External"/><Relationship Id="rId2" Type="http://schemas.openxmlformats.org/officeDocument/2006/relationships/hyperlink" Target="file:///C:\Users\Joyce\Documents\Customers\FMK\Design%20Sheet.pdf" TargetMode="External"/><Relationship Id="rId1" Type="http://schemas.openxmlformats.org/officeDocument/2006/relationships/hyperlink" Target="file:///C:\Users\Joyce\Documents\Customers\FMK\WorkOrder%201014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0"/>
  <sheetViews>
    <sheetView tabSelected="1" topLeftCell="C1" workbookViewId="0">
      <selection activeCell="R35" sqref="R35"/>
    </sheetView>
  </sheetViews>
  <sheetFormatPr defaultColWidth="7.5703125" defaultRowHeight="15" x14ac:dyDescent="0.25"/>
  <cols>
    <col min="1" max="1" width="5.42578125" bestFit="1" customWidth="1"/>
    <col min="2" max="2" width="6.42578125" customWidth="1"/>
    <col min="3" max="4" width="13.28515625" customWidth="1"/>
    <col min="5" max="5" width="5.7109375" bestFit="1" customWidth="1"/>
    <col min="6" max="6" width="6.28515625" bestFit="1" customWidth="1"/>
    <col min="7" max="7" width="5.7109375" customWidth="1"/>
    <col min="8" max="8" width="14.7109375" customWidth="1"/>
    <col min="9" max="9" width="26.5703125" bestFit="1" customWidth="1"/>
    <col min="10" max="10" width="9.5703125" bestFit="1" customWidth="1"/>
    <col min="11" max="11" width="7.140625" customWidth="1"/>
    <col min="12" max="12" width="6.7109375" customWidth="1"/>
    <col min="13" max="13" width="7.5703125" customWidth="1"/>
    <col min="14" max="14" width="7.7109375" style="42" bestFit="1" customWidth="1"/>
    <col min="15" max="15" width="7.5703125" style="42" customWidth="1"/>
    <col min="16" max="16" width="7.5703125" style="43" customWidth="1"/>
    <col min="17" max="17" width="7.85546875" style="42" customWidth="1"/>
    <col min="18" max="18" width="5.7109375" customWidth="1"/>
    <col min="19" max="19" width="11.5703125" style="42" customWidth="1"/>
    <col min="20" max="20" width="8.140625" style="81" customWidth="1"/>
    <col min="21" max="21" width="11.28515625" style="58" customWidth="1"/>
    <col min="22" max="22" width="5.7109375" style="81" customWidth="1"/>
    <col min="23" max="23" width="9" customWidth="1"/>
    <col min="24" max="24" width="11.42578125" customWidth="1"/>
    <col min="25" max="25" width="8.140625" style="58" customWidth="1"/>
    <col min="26" max="26" width="8.5703125" style="58" customWidth="1"/>
    <col min="27" max="27" width="7.42578125" style="43" customWidth="1"/>
    <col min="28" max="28" width="7.5703125" style="58" customWidth="1"/>
    <col min="29" max="29" width="9.140625" style="42" bestFit="1" customWidth="1"/>
    <col min="30" max="30" width="8.28515625" style="42" customWidth="1"/>
    <col min="259" max="260" width="8.140625" customWidth="1"/>
    <col min="262" max="262" width="5.7109375" customWidth="1"/>
    <col min="263" max="263" width="14.7109375" customWidth="1"/>
    <col min="264" max="264" width="26.5703125" bestFit="1" customWidth="1"/>
    <col min="265" max="265" width="11.42578125" customWidth="1"/>
    <col min="266" max="266" width="8.7109375" customWidth="1"/>
    <col min="267" max="267" width="10.5703125" bestFit="1" customWidth="1"/>
    <col min="268" max="268" width="6.7109375" customWidth="1"/>
    <col min="269" max="269" width="7.5703125" customWidth="1"/>
    <col min="270" max="270" width="7.7109375" bestFit="1" customWidth="1"/>
    <col min="271" max="272" width="7.5703125" customWidth="1"/>
    <col min="273" max="273" width="7.85546875" customWidth="1"/>
    <col min="274" max="274" width="5.7109375" customWidth="1"/>
    <col min="275" max="275" width="11.5703125" customWidth="1"/>
    <col min="276" max="276" width="8.140625" customWidth="1"/>
    <col min="277" max="277" width="11.28515625" customWidth="1"/>
    <col min="278" max="278" width="5.7109375" customWidth="1"/>
    <col min="279" max="279" width="6.7109375" customWidth="1"/>
    <col min="280" max="280" width="11.42578125" customWidth="1"/>
    <col min="281" max="281" width="8.140625" customWidth="1"/>
    <col min="282" max="282" width="8.5703125" bestFit="1" customWidth="1"/>
    <col min="283" max="283" width="7.42578125" customWidth="1"/>
    <col min="284" max="284" width="7.5703125" customWidth="1"/>
    <col min="285" max="286" width="8.140625" customWidth="1"/>
    <col min="515" max="516" width="8.140625" customWidth="1"/>
    <col min="518" max="518" width="5.7109375" customWidth="1"/>
    <col min="519" max="519" width="14.7109375" customWidth="1"/>
    <col min="520" max="520" width="26.5703125" bestFit="1" customWidth="1"/>
    <col min="521" max="521" width="11.42578125" customWidth="1"/>
    <col min="522" max="522" width="8.7109375" customWidth="1"/>
    <col min="523" max="523" width="10.5703125" bestFit="1" customWidth="1"/>
    <col min="524" max="524" width="6.7109375" customWidth="1"/>
    <col min="525" max="525" width="7.5703125" customWidth="1"/>
    <col min="526" max="526" width="7.7109375" bestFit="1" customWidth="1"/>
    <col min="527" max="528" width="7.5703125" customWidth="1"/>
    <col min="529" max="529" width="7.85546875" customWidth="1"/>
    <col min="530" max="530" width="5.7109375" customWidth="1"/>
    <col min="531" max="531" width="11.5703125" customWidth="1"/>
    <col min="532" max="532" width="8.140625" customWidth="1"/>
    <col min="533" max="533" width="11.28515625" customWidth="1"/>
    <col min="534" max="534" width="5.7109375" customWidth="1"/>
    <col min="535" max="535" width="6.7109375" customWidth="1"/>
    <col min="536" max="536" width="11.42578125" customWidth="1"/>
    <col min="537" max="537" width="8.140625" customWidth="1"/>
    <col min="538" max="538" width="8.5703125" bestFit="1" customWidth="1"/>
    <col min="539" max="539" width="7.42578125" customWidth="1"/>
    <col min="540" max="540" width="7.5703125" customWidth="1"/>
    <col min="541" max="542" width="8.140625" customWidth="1"/>
    <col min="771" max="772" width="8.140625" customWidth="1"/>
    <col min="774" max="774" width="5.7109375" customWidth="1"/>
    <col min="775" max="775" width="14.7109375" customWidth="1"/>
    <col min="776" max="776" width="26.5703125" bestFit="1" customWidth="1"/>
    <col min="777" max="777" width="11.42578125" customWidth="1"/>
    <col min="778" max="778" width="8.7109375" customWidth="1"/>
    <col min="779" max="779" width="10.5703125" bestFit="1" customWidth="1"/>
    <col min="780" max="780" width="6.7109375" customWidth="1"/>
    <col min="781" max="781" width="7.5703125" customWidth="1"/>
    <col min="782" max="782" width="7.7109375" bestFit="1" customWidth="1"/>
    <col min="783" max="784" width="7.5703125" customWidth="1"/>
    <col min="785" max="785" width="7.85546875" customWidth="1"/>
    <col min="786" max="786" width="5.7109375" customWidth="1"/>
    <col min="787" max="787" width="11.5703125" customWidth="1"/>
    <col min="788" max="788" width="8.140625" customWidth="1"/>
    <col min="789" max="789" width="11.28515625" customWidth="1"/>
    <col min="790" max="790" width="5.7109375" customWidth="1"/>
    <col min="791" max="791" width="6.7109375" customWidth="1"/>
    <col min="792" max="792" width="11.42578125" customWidth="1"/>
    <col min="793" max="793" width="8.140625" customWidth="1"/>
    <col min="794" max="794" width="8.5703125" bestFit="1" customWidth="1"/>
    <col min="795" max="795" width="7.42578125" customWidth="1"/>
    <col min="796" max="796" width="7.5703125" customWidth="1"/>
    <col min="797" max="798" width="8.140625" customWidth="1"/>
    <col min="1027" max="1028" width="8.140625" customWidth="1"/>
    <col min="1030" max="1030" width="5.7109375" customWidth="1"/>
    <col min="1031" max="1031" width="14.7109375" customWidth="1"/>
    <col min="1032" max="1032" width="26.5703125" bestFit="1" customWidth="1"/>
    <col min="1033" max="1033" width="11.42578125" customWidth="1"/>
    <col min="1034" max="1034" width="8.7109375" customWidth="1"/>
    <col min="1035" max="1035" width="10.5703125" bestFit="1" customWidth="1"/>
    <col min="1036" max="1036" width="6.7109375" customWidth="1"/>
    <col min="1037" max="1037" width="7.5703125" customWidth="1"/>
    <col min="1038" max="1038" width="7.7109375" bestFit="1" customWidth="1"/>
    <col min="1039" max="1040" width="7.5703125" customWidth="1"/>
    <col min="1041" max="1041" width="7.85546875" customWidth="1"/>
    <col min="1042" max="1042" width="5.7109375" customWidth="1"/>
    <col min="1043" max="1043" width="11.5703125" customWidth="1"/>
    <col min="1044" max="1044" width="8.140625" customWidth="1"/>
    <col min="1045" max="1045" width="11.28515625" customWidth="1"/>
    <col min="1046" max="1046" width="5.7109375" customWidth="1"/>
    <col min="1047" max="1047" width="6.7109375" customWidth="1"/>
    <col min="1048" max="1048" width="11.42578125" customWidth="1"/>
    <col min="1049" max="1049" width="8.140625" customWidth="1"/>
    <col min="1050" max="1050" width="8.5703125" bestFit="1" customWidth="1"/>
    <col min="1051" max="1051" width="7.42578125" customWidth="1"/>
    <col min="1052" max="1052" width="7.5703125" customWidth="1"/>
    <col min="1053" max="1054" width="8.140625" customWidth="1"/>
    <col min="1283" max="1284" width="8.140625" customWidth="1"/>
    <col min="1286" max="1286" width="5.7109375" customWidth="1"/>
    <col min="1287" max="1287" width="14.7109375" customWidth="1"/>
    <col min="1288" max="1288" width="26.5703125" bestFit="1" customWidth="1"/>
    <col min="1289" max="1289" width="11.42578125" customWidth="1"/>
    <col min="1290" max="1290" width="8.7109375" customWidth="1"/>
    <col min="1291" max="1291" width="10.5703125" bestFit="1" customWidth="1"/>
    <col min="1292" max="1292" width="6.7109375" customWidth="1"/>
    <col min="1293" max="1293" width="7.5703125" customWidth="1"/>
    <col min="1294" max="1294" width="7.7109375" bestFit="1" customWidth="1"/>
    <col min="1295" max="1296" width="7.5703125" customWidth="1"/>
    <col min="1297" max="1297" width="7.85546875" customWidth="1"/>
    <col min="1298" max="1298" width="5.7109375" customWidth="1"/>
    <col min="1299" max="1299" width="11.5703125" customWidth="1"/>
    <col min="1300" max="1300" width="8.140625" customWidth="1"/>
    <col min="1301" max="1301" width="11.28515625" customWidth="1"/>
    <col min="1302" max="1302" width="5.7109375" customWidth="1"/>
    <col min="1303" max="1303" width="6.7109375" customWidth="1"/>
    <col min="1304" max="1304" width="11.42578125" customWidth="1"/>
    <col min="1305" max="1305" width="8.140625" customWidth="1"/>
    <col min="1306" max="1306" width="8.5703125" bestFit="1" customWidth="1"/>
    <col min="1307" max="1307" width="7.42578125" customWidth="1"/>
    <col min="1308" max="1308" width="7.5703125" customWidth="1"/>
    <col min="1309" max="1310" width="8.140625" customWidth="1"/>
    <col min="1539" max="1540" width="8.140625" customWidth="1"/>
    <col min="1542" max="1542" width="5.7109375" customWidth="1"/>
    <col min="1543" max="1543" width="14.7109375" customWidth="1"/>
    <col min="1544" max="1544" width="26.5703125" bestFit="1" customWidth="1"/>
    <col min="1545" max="1545" width="11.42578125" customWidth="1"/>
    <col min="1546" max="1546" width="8.7109375" customWidth="1"/>
    <col min="1547" max="1547" width="10.5703125" bestFit="1" customWidth="1"/>
    <col min="1548" max="1548" width="6.7109375" customWidth="1"/>
    <col min="1549" max="1549" width="7.5703125" customWidth="1"/>
    <col min="1550" max="1550" width="7.7109375" bestFit="1" customWidth="1"/>
    <col min="1551" max="1552" width="7.5703125" customWidth="1"/>
    <col min="1553" max="1553" width="7.85546875" customWidth="1"/>
    <col min="1554" max="1554" width="5.7109375" customWidth="1"/>
    <col min="1555" max="1555" width="11.5703125" customWidth="1"/>
    <col min="1556" max="1556" width="8.140625" customWidth="1"/>
    <col min="1557" max="1557" width="11.28515625" customWidth="1"/>
    <col min="1558" max="1558" width="5.7109375" customWidth="1"/>
    <col min="1559" max="1559" width="6.7109375" customWidth="1"/>
    <col min="1560" max="1560" width="11.42578125" customWidth="1"/>
    <col min="1561" max="1561" width="8.140625" customWidth="1"/>
    <col min="1562" max="1562" width="8.5703125" bestFit="1" customWidth="1"/>
    <col min="1563" max="1563" width="7.42578125" customWidth="1"/>
    <col min="1564" max="1564" width="7.5703125" customWidth="1"/>
    <col min="1565" max="1566" width="8.140625" customWidth="1"/>
    <col min="1795" max="1796" width="8.140625" customWidth="1"/>
    <col min="1798" max="1798" width="5.7109375" customWidth="1"/>
    <col min="1799" max="1799" width="14.7109375" customWidth="1"/>
    <col min="1800" max="1800" width="26.5703125" bestFit="1" customWidth="1"/>
    <col min="1801" max="1801" width="11.42578125" customWidth="1"/>
    <col min="1802" max="1802" width="8.7109375" customWidth="1"/>
    <col min="1803" max="1803" width="10.5703125" bestFit="1" customWidth="1"/>
    <col min="1804" max="1804" width="6.7109375" customWidth="1"/>
    <col min="1805" max="1805" width="7.5703125" customWidth="1"/>
    <col min="1806" max="1806" width="7.7109375" bestFit="1" customWidth="1"/>
    <col min="1807" max="1808" width="7.5703125" customWidth="1"/>
    <col min="1809" max="1809" width="7.85546875" customWidth="1"/>
    <col min="1810" max="1810" width="5.7109375" customWidth="1"/>
    <col min="1811" max="1811" width="11.5703125" customWidth="1"/>
    <col min="1812" max="1812" width="8.140625" customWidth="1"/>
    <col min="1813" max="1813" width="11.28515625" customWidth="1"/>
    <col min="1814" max="1814" width="5.7109375" customWidth="1"/>
    <col min="1815" max="1815" width="6.7109375" customWidth="1"/>
    <col min="1816" max="1816" width="11.42578125" customWidth="1"/>
    <col min="1817" max="1817" width="8.140625" customWidth="1"/>
    <col min="1818" max="1818" width="8.5703125" bestFit="1" customWidth="1"/>
    <col min="1819" max="1819" width="7.42578125" customWidth="1"/>
    <col min="1820" max="1820" width="7.5703125" customWidth="1"/>
    <col min="1821" max="1822" width="8.140625" customWidth="1"/>
    <col min="2051" max="2052" width="8.140625" customWidth="1"/>
    <col min="2054" max="2054" width="5.7109375" customWidth="1"/>
    <col min="2055" max="2055" width="14.7109375" customWidth="1"/>
    <col min="2056" max="2056" width="26.5703125" bestFit="1" customWidth="1"/>
    <col min="2057" max="2057" width="11.42578125" customWidth="1"/>
    <col min="2058" max="2058" width="8.7109375" customWidth="1"/>
    <col min="2059" max="2059" width="10.5703125" bestFit="1" customWidth="1"/>
    <col min="2060" max="2060" width="6.7109375" customWidth="1"/>
    <col min="2061" max="2061" width="7.5703125" customWidth="1"/>
    <col min="2062" max="2062" width="7.7109375" bestFit="1" customWidth="1"/>
    <col min="2063" max="2064" width="7.5703125" customWidth="1"/>
    <col min="2065" max="2065" width="7.85546875" customWidth="1"/>
    <col min="2066" max="2066" width="5.7109375" customWidth="1"/>
    <col min="2067" max="2067" width="11.5703125" customWidth="1"/>
    <col min="2068" max="2068" width="8.140625" customWidth="1"/>
    <col min="2069" max="2069" width="11.28515625" customWidth="1"/>
    <col min="2070" max="2070" width="5.7109375" customWidth="1"/>
    <col min="2071" max="2071" width="6.7109375" customWidth="1"/>
    <col min="2072" max="2072" width="11.42578125" customWidth="1"/>
    <col min="2073" max="2073" width="8.140625" customWidth="1"/>
    <col min="2074" max="2074" width="8.5703125" bestFit="1" customWidth="1"/>
    <col min="2075" max="2075" width="7.42578125" customWidth="1"/>
    <col min="2076" max="2076" width="7.5703125" customWidth="1"/>
    <col min="2077" max="2078" width="8.140625" customWidth="1"/>
    <col min="2307" max="2308" width="8.140625" customWidth="1"/>
    <col min="2310" max="2310" width="5.7109375" customWidth="1"/>
    <col min="2311" max="2311" width="14.7109375" customWidth="1"/>
    <col min="2312" max="2312" width="26.5703125" bestFit="1" customWidth="1"/>
    <col min="2313" max="2313" width="11.42578125" customWidth="1"/>
    <col min="2314" max="2314" width="8.7109375" customWidth="1"/>
    <col min="2315" max="2315" width="10.5703125" bestFit="1" customWidth="1"/>
    <col min="2316" max="2316" width="6.7109375" customWidth="1"/>
    <col min="2317" max="2317" width="7.5703125" customWidth="1"/>
    <col min="2318" max="2318" width="7.7109375" bestFit="1" customWidth="1"/>
    <col min="2319" max="2320" width="7.5703125" customWidth="1"/>
    <col min="2321" max="2321" width="7.85546875" customWidth="1"/>
    <col min="2322" max="2322" width="5.7109375" customWidth="1"/>
    <col min="2323" max="2323" width="11.5703125" customWidth="1"/>
    <col min="2324" max="2324" width="8.140625" customWidth="1"/>
    <col min="2325" max="2325" width="11.28515625" customWidth="1"/>
    <col min="2326" max="2326" width="5.7109375" customWidth="1"/>
    <col min="2327" max="2327" width="6.7109375" customWidth="1"/>
    <col min="2328" max="2328" width="11.42578125" customWidth="1"/>
    <col min="2329" max="2329" width="8.140625" customWidth="1"/>
    <col min="2330" max="2330" width="8.5703125" bestFit="1" customWidth="1"/>
    <col min="2331" max="2331" width="7.42578125" customWidth="1"/>
    <col min="2332" max="2332" width="7.5703125" customWidth="1"/>
    <col min="2333" max="2334" width="8.140625" customWidth="1"/>
    <col min="2563" max="2564" width="8.140625" customWidth="1"/>
    <col min="2566" max="2566" width="5.7109375" customWidth="1"/>
    <col min="2567" max="2567" width="14.7109375" customWidth="1"/>
    <col min="2568" max="2568" width="26.5703125" bestFit="1" customWidth="1"/>
    <col min="2569" max="2569" width="11.42578125" customWidth="1"/>
    <col min="2570" max="2570" width="8.7109375" customWidth="1"/>
    <col min="2571" max="2571" width="10.5703125" bestFit="1" customWidth="1"/>
    <col min="2572" max="2572" width="6.7109375" customWidth="1"/>
    <col min="2573" max="2573" width="7.5703125" customWidth="1"/>
    <col min="2574" max="2574" width="7.7109375" bestFit="1" customWidth="1"/>
    <col min="2575" max="2576" width="7.5703125" customWidth="1"/>
    <col min="2577" max="2577" width="7.85546875" customWidth="1"/>
    <col min="2578" max="2578" width="5.7109375" customWidth="1"/>
    <col min="2579" max="2579" width="11.5703125" customWidth="1"/>
    <col min="2580" max="2580" width="8.140625" customWidth="1"/>
    <col min="2581" max="2581" width="11.28515625" customWidth="1"/>
    <col min="2582" max="2582" width="5.7109375" customWidth="1"/>
    <col min="2583" max="2583" width="6.7109375" customWidth="1"/>
    <col min="2584" max="2584" width="11.42578125" customWidth="1"/>
    <col min="2585" max="2585" width="8.140625" customWidth="1"/>
    <col min="2586" max="2586" width="8.5703125" bestFit="1" customWidth="1"/>
    <col min="2587" max="2587" width="7.42578125" customWidth="1"/>
    <col min="2588" max="2588" width="7.5703125" customWidth="1"/>
    <col min="2589" max="2590" width="8.140625" customWidth="1"/>
    <col min="2819" max="2820" width="8.140625" customWidth="1"/>
    <col min="2822" max="2822" width="5.7109375" customWidth="1"/>
    <col min="2823" max="2823" width="14.7109375" customWidth="1"/>
    <col min="2824" max="2824" width="26.5703125" bestFit="1" customWidth="1"/>
    <col min="2825" max="2825" width="11.42578125" customWidth="1"/>
    <col min="2826" max="2826" width="8.7109375" customWidth="1"/>
    <col min="2827" max="2827" width="10.5703125" bestFit="1" customWidth="1"/>
    <col min="2828" max="2828" width="6.7109375" customWidth="1"/>
    <col min="2829" max="2829" width="7.5703125" customWidth="1"/>
    <col min="2830" max="2830" width="7.7109375" bestFit="1" customWidth="1"/>
    <col min="2831" max="2832" width="7.5703125" customWidth="1"/>
    <col min="2833" max="2833" width="7.85546875" customWidth="1"/>
    <col min="2834" max="2834" width="5.7109375" customWidth="1"/>
    <col min="2835" max="2835" width="11.5703125" customWidth="1"/>
    <col min="2836" max="2836" width="8.140625" customWidth="1"/>
    <col min="2837" max="2837" width="11.28515625" customWidth="1"/>
    <col min="2838" max="2838" width="5.7109375" customWidth="1"/>
    <col min="2839" max="2839" width="6.7109375" customWidth="1"/>
    <col min="2840" max="2840" width="11.42578125" customWidth="1"/>
    <col min="2841" max="2841" width="8.140625" customWidth="1"/>
    <col min="2842" max="2842" width="8.5703125" bestFit="1" customWidth="1"/>
    <col min="2843" max="2843" width="7.42578125" customWidth="1"/>
    <col min="2844" max="2844" width="7.5703125" customWidth="1"/>
    <col min="2845" max="2846" width="8.140625" customWidth="1"/>
    <col min="3075" max="3076" width="8.140625" customWidth="1"/>
    <col min="3078" max="3078" width="5.7109375" customWidth="1"/>
    <col min="3079" max="3079" width="14.7109375" customWidth="1"/>
    <col min="3080" max="3080" width="26.5703125" bestFit="1" customWidth="1"/>
    <col min="3081" max="3081" width="11.42578125" customWidth="1"/>
    <col min="3082" max="3082" width="8.7109375" customWidth="1"/>
    <col min="3083" max="3083" width="10.5703125" bestFit="1" customWidth="1"/>
    <col min="3084" max="3084" width="6.7109375" customWidth="1"/>
    <col min="3085" max="3085" width="7.5703125" customWidth="1"/>
    <col min="3086" max="3086" width="7.7109375" bestFit="1" customWidth="1"/>
    <col min="3087" max="3088" width="7.5703125" customWidth="1"/>
    <col min="3089" max="3089" width="7.85546875" customWidth="1"/>
    <col min="3090" max="3090" width="5.7109375" customWidth="1"/>
    <col min="3091" max="3091" width="11.5703125" customWidth="1"/>
    <col min="3092" max="3092" width="8.140625" customWidth="1"/>
    <col min="3093" max="3093" width="11.28515625" customWidth="1"/>
    <col min="3094" max="3094" width="5.7109375" customWidth="1"/>
    <col min="3095" max="3095" width="6.7109375" customWidth="1"/>
    <col min="3096" max="3096" width="11.42578125" customWidth="1"/>
    <col min="3097" max="3097" width="8.140625" customWidth="1"/>
    <col min="3098" max="3098" width="8.5703125" bestFit="1" customWidth="1"/>
    <col min="3099" max="3099" width="7.42578125" customWidth="1"/>
    <col min="3100" max="3100" width="7.5703125" customWidth="1"/>
    <col min="3101" max="3102" width="8.140625" customWidth="1"/>
    <col min="3331" max="3332" width="8.140625" customWidth="1"/>
    <col min="3334" max="3334" width="5.7109375" customWidth="1"/>
    <col min="3335" max="3335" width="14.7109375" customWidth="1"/>
    <col min="3336" max="3336" width="26.5703125" bestFit="1" customWidth="1"/>
    <col min="3337" max="3337" width="11.42578125" customWidth="1"/>
    <col min="3338" max="3338" width="8.7109375" customWidth="1"/>
    <col min="3339" max="3339" width="10.5703125" bestFit="1" customWidth="1"/>
    <col min="3340" max="3340" width="6.7109375" customWidth="1"/>
    <col min="3341" max="3341" width="7.5703125" customWidth="1"/>
    <col min="3342" max="3342" width="7.7109375" bestFit="1" customWidth="1"/>
    <col min="3343" max="3344" width="7.5703125" customWidth="1"/>
    <col min="3345" max="3345" width="7.85546875" customWidth="1"/>
    <col min="3346" max="3346" width="5.7109375" customWidth="1"/>
    <col min="3347" max="3347" width="11.5703125" customWidth="1"/>
    <col min="3348" max="3348" width="8.140625" customWidth="1"/>
    <col min="3349" max="3349" width="11.28515625" customWidth="1"/>
    <col min="3350" max="3350" width="5.7109375" customWidth="1"/>
    <col min="3351" max="3351" width="6.7109375" customWidth="1"/>
    <col min="3352" max="3352" width="11.42578125" customWidth="1"/>
    <col min="3353" max="3353" width="8.140625" customWidth="1"/>
    <col min="3354" max="3354" width="8.5703125" bestFit="1" customWidth="1"/>
    <col min="3355" max="3355" width="7.42578125" customWidth="1"/>
    <col min="3356" max="3356" width="7.5703125" customWidth="1"/>
    <col min="3357" max="3358" width="8.140625" customWidth="1"/>
    <col min="3587" max="3588" width="8.140625" customWidth="1"/>
    <col min="3590" max="3590" width="5.7109375" customWidth="1"/>
    <col min="3591" max="3591" width="14.7109375" customWidth="1"/>
    <col min="3592" max="3592" width="26.5703125" bestFit="1" customWidth="1"/>
    <col min="3593" max="3593" width="11.42578125" customWidth="1"/>
    <col min="3594" max="3594" width="8.7109375" customWidth="1"/>
    <col min="3595" max="3595" width="10.5703125" bestFit="1" customWidth="1"/>
    <col min="3596" max="3596" width="6.7109375" customWidth="1"/>
    <col min="3597" max="3597" width="7.5703125" customWidth="1"/>
    <col min="3598" max="3598" width="7.7109375" bestFit="1" customWidth="1"/>
    <col min="3599" max="3600" width="7.5703125" customWidth="1"/>
    <col min="3601" max="3601" width="7.85546875" customWidth="1"/>
    <col min="3602" max="3602" width="5.7109375" customWidth="1"/>
    <col min="3603" max="3603" width="11.5703125" customWidth="1"/>
    <col min="3604" max="3604" width="8.140625" customWidth="1"/>
    <col min="3605" max="3605" width="11.28515625" customWidth="1"/>
    <col min="3606" max="3606" width="5.7109375" customWidth="1"/>
    <col min="3607" max="3607" width="6.7109375" customWidth="1"/>
    <col min="3608" max="3608" width="11.42578125" customWidth="1"/>
    <col min="3609" max="3609" width="8.140625" customWidth="1"/>
    <col min="3610" max="3610" width="8.5703125" bestFit="1" customWidth="1"/>
    <col min="3611" max="3611" width="7.42578125" customWidth="1"/>
    <col min="3612" max="3612" width="7.5703125" customWidth="1"/>
    <col min="3613" max="3614" width="8.140625" customWidth="1"/>
    <col min="3843" max="3844" width="8.140625" customWidth="1"/>
    <col min="3846" max="3846" width="5.7109375" customWidth="1"/>
    <col min="3847" max="3847" width="14.7109375" customWidth="1"/>
    <col min="3848" max="3848" width="26.5703125" bestFit="1" customWidth="1"/>
    <col min="3849" max="3849" width="11.42578125" customWidth="1"/>
    <col min="3850" max="3850" width="8.7109375" customWidth="1"/>
    <col min="3851" max="3851" width="10.5703125" bestFit="1" customWidth="1"/>
    <col min="3852" max="3852" width="6.7109375" customWidth="1"/>
    <col min="3853" max="3853" width="7.5703125" customWidth="1"/>
    <col min="3854" max="3854" width="7.7109375" bestFit="1" customWidth="1"/>
    <col min="3855" max="3856" width="7.5703125" customWidth="1"/>
    <col min="3857" max="3857" width="7.85546875" customWidth="1"/>
    <col min="3858" max="3858" width="5.7109375" customWidth="1"/>
    <col min="3859" max="3859" width="11.5703125" customWidth="1"/>
    <col min="3860" max="3860" width="8.140625" customWidth="1"/>
    <col min="3861" max="3861" width="11.28515625" customWidth="1"/>
    <col min="3862" max="3862" width="5.7109375" customWidth="1"/>
    <col min="3863" max="3863" width="6.7109375" customWidth="1"/>
    <col min="3864" max="3864" width="11.42578125" customWidth="1"/>
    <col min="3865" max="3865" width="8.140625" customWidth="1"/>
    <col min="3866" max="3866" width="8.5703125" bestFit="1" customWidth="1"/>
    <col min="3867" max="3867" width="7.42578125" customWidth="1"/>
    <col min="3868" max="3868" width="7.5703125" customWidth="1"/>
    <col min="3869" max="3870" width="8.140625" customWidth="1"/>
    <col min="4099" max="4100" width="8.140625" customWidth="1"/>
    <col min="4102" max="4102" width="5.7109375" customWidth="1"/>
    <col min="4103" max="4103" width="14.7109375" customWidth="1"/>
    <col min="4104" max="4104" width="26.5703125" bestFit="1" customWidth="1"/>
    <col min="4105" max="4105" width="11.42578125" customWidth="1"/>
    <col min="4106" max="4106" width="8.7109375" customWidth="1"/>
    <col min="4107" max="4107" width="10.5703125" bestFit="1" customWidth="1"/>
    <col min="4108" max="4108" width="6.7109375" customWidth="1"/>
    <col min="4109" max="4109" width="7.5703125" customWidth="1"/>
    <col min="4110" max="4110" width="7.7109375" bestFit="1" customWidth="1"/>
    <col min="4111" max="4112" width="7.5703125" customWidth="1"/>
    <col min="4113" max="4113" width="7.85546875" customWidth="1"/>
    <col min="4114" max="4114" width="5.7109375" customWidth="1"/>
    <col min="4115" max="4115" width="11.5703125" customWidth="1"/>
    <col min="4116" max="4116" width="8.140625" customWidth="1"/>
    <col min="4117" max="4117" width="11.28515625" customWidth="1"/>
    <col min="4118" max="4118" width="5.7109375" customWidth="1"/>
    <col min="4119" max="4119" width="6.7109375" customWidth="1"/>
    <col min="4120" max="4120" width="11.42578125" customWidth="1"/>
    <col min="4121" max="4121" width="8.140625" customWidth="1"/>
    <col min="4122" max="4122" width="8.5703125" bestFit="1" customWidth="1"/>
    <col min="4123" max="4123" width="7.42578125" customWidth="1"/>
    <col min="4124" max="4124" width="7.5703125" customWidth="1"/>
    <col min="4125" max="4126" width="8.140625" customWidth="1"/>
    <col min="4355" max="4356" width="8.140625" customWidth="1"/>
    <col min="4358" max="4358" width="5.7109375" customWidth="1"/>
    <col min="4359" max="4359" width="14.7109375" customWidth="1"/>
    <col min="4360" max="4360" width="26.5703125" bestFit="1" customWidth="1"/>
    <col min="4361" max="4361" width="11.42578125" customWidth="1"/>
    <col min="4362" max="4362" width="8.7109375" customWidth="1"/>
    <col min="4363" max="4363" width="10.5703125" bestFit="1" customWidth="1"/>
    <col min="4364" max="4364" width="6.7109375" customWidth="1"/>
    <col min="4365" max="4365" width="7.5703125" customWidth="1"/>
    <col min="4366" max="4366" width="7.7109375" bestFit="1" customWidth="1"/>
    <col min="4367" max="4368" width="7.5703125" customWidth="1"/>
    <col min="4369" max="4369" width="7.85546875" customWidth="1"/>
    <col min="4370" max="4370" width="5.7109375" customWidth="1"/>
    <col min="4371" max="4371" width="11.5703125" customWidth="1"/>
    <col min="4372" max="4372" width="8.140625" customWidth="1"/>
    <col min="4373" max="4373" width="11.28515625" customWidth="1"/>
    <col min="4374" max="4374" width="5.7109375" customWidth="1"/>
    <col min="4375" max="4375" width="6.7109375" customWidth="1"/>
    <col min="4376" max="4376" width="11.42578125" customWidth="1"/>
    <col min="4377" max="4377" width="8.140625" customWidth="1"/>
    <col min="4378" max="4378" width="8.5703125" bestFit="1" customWidth="1"/>
    <col min="4379" max="4379" width="7.42578125" customWidth="1"/>
    <col min="4380" max="4380" width="7.5703125" customWidth="1"/>
    <col min="4381" max="4382" width="8.140625" customWidth="1"/>
    <col min="4611" max="4612" width="8.140625" customWidth="1"/>
    <col min="4614" max="4614" width="5.7109375" customWidth="1"/>
    <col min="4615" max="4615" width="14.7109375" customWidth="1"/>
    <col min="4616" max="4616" width="26.5703125" bestFit="1" customWidth="1"/>
    <col min="4617" max="4617" width="11.42578125" customWidth="1"/>
    <col min="4618" max="4618" width="8.7109375" customWidth="1"/>
    <col min="4619" max="4619" width="10.5703125" bestFit="1" customWidth="1"/>
    <col min="4620" max="4620" width="6.7109375" customWidth="1"/>
    <col min="4621" max="4621" width="7.5703125" customWidth="1"/>
    <col min="4622" max="4622" width="7.7109375" bestFit="1" customWidth="1"/>
    <col min="4623" max="4624" width="7.5703125" customWidth="1"/>
    <col min="4625" max="4625" width="7.85546875" customWidth="1"/>
    <col min="4626" max="4626" width="5.7109375" customWidth="1"/>
    <col min="4627" max="4627" width="11.5703125" customWidth="1"/>
    <col min="4628" max="4628" width="8.140625" customWidth="1"/>
    <col min="4629" max="4629" width="11.28515625" customWidth="1"/>
    <col min="4630" max="4630" width="5.7109375" customWidth="1"/>
    <col min="4631" max="4631" width="6.7109375" customWidth="1"/>
    <col min="4632" max="4632" width="11.42578125" customWidth="1"/>
    <col min="4633" max="4633" width="8.140625" customWidth="1"/>
    <col min="4634" max="4634" width="8.5703125" bestFit="1" customWidth="1"/>
    <col min="4635" max="4635" width="7.42578125" customWidth="1"/>
    <col min="4636" max="4636" width="7.5703125" customWidth="1"/>
    <col min="4637" max="4638" width="8.140625" customWidth="1"/>
    <col min="4867" max="4868" width="8.140625" customWidth="1"/>
    <col min="4870" max="4870" width="5.7109375" customWidth="1"/>
    <col min="4871" max="4871" width="14.7109375" customWidth="1"/>
    <col min="4872" max="4872" width="26.5703125" bestFit="1" customWidth="1"/>
    <col min="4873" max="4873" width="11.42578125" customWidth="1"/>
    <col min="4874" max="4874" width="8.7109375" customWidth="1"/>
    <col min="4875" max="4875" width="10.5703125" bestFit="1" customWidth="1"/>
    <col min="4876" max="4876" width="6.7109375" customWidth="1"/>
    <col min="4877" max="4877" width="7.5703125" customWidth="1"/>
    <col min="4878" max="4878" width="7.7109375" bestFit="1" customWidth="1"/>
    <col min="4879" max="4880" width="7.5703125" customWidth="1"/>
    <col min="4881" max="4881" width="7.85546875" customWidth="1"/>
    <col min="4882" max="4882" width="5.7109375" customWidth="1"/>
    <col min="4883" max="4883" width="11.5703125" customWidth="1"/>
    <col min="4884" max="4884" width="8.140625" customWidth="1"/>
    <col min="4885" max="4885" width="11.28515625" customWidth="1"/>
    <col min="4886" max="4886" width="5.7109375" customWidth="1"/>
    <col min="4887" max="4887" width="6.7109375" customWidth="1"/>
    <col min="4888" max="4888" width="11.42578125" customWidth="1"/>
    <col min="4889" max="4889" width="8.140625" customWidth="1"/>
    <col min="4890" max="4890" width="8.5703125" bestFit="1" customWidth="1"/>
    <col min="4891" max="4891" width="7.42578125" customWidth="1"/>
    <col min="4892" max="4892" width="7.5703125" customWidth="1"/>
    <col min="4893" max="4894" width="8.140625" customWidth="1"/>
    <col min="5123" max="5124" width="8.140625" customWidth="1"/>
    <col min="5126" max="5126" width="5.7109375" customWidth="1"/>
    <col min="5127" max="5127" width="14.7109375" customWidth="1"/>
    <col min="5128" max="5128" width="26.5703125" bestFit="1" customWidth="1"/>
    <col min="5129" max="5129" width="11.42578125" customWidth="1"/>
    <col min="5130" max="5130" width="8.7109375" customWidth="1"/>
    <col min="5131" max="5131" width="10.5703125" bestFit="1" customWidth="1"/>
    <col min="5132" max="5132" width="6.7109375" customWidth="1"/>
    <col min="5133" max="5133" width="7.5703125" customWidth="1"/>
    <col min="5134" max="5134" width="7.7109375" bestFit="1" customWidth="1"/>
    <col min="5135" max="5136" width="7.5703125" customWidth="1"/>
    <col min="5137" max="5137" width="7.85546875" customWidth="1"/>
    <col min="5138" max="5138" width="5.7109375" customWidth="1"/>
    <col min="5139" max="5139" width="11.5703125" customWidth="1"/>
    <col min="5140" max="5140" width="8.140625" customWidth="1"/>
    <col min="5141" max="5141" width="11.28515625" customWidth="1"/>
    <col min="5142" max="5142" width="5.7109375" customWidth="1"/>
    <col min="5143" max="5143" width="6.7109375" customWidth="1"/>
    <col min="5144" max="5144" width="11.42578125" customWidth="1"/>
    <col min="5145" max="5145" width="8.140625" customWidth="1"/>
    <col min="5146" max="5146" width="8.5703125" bestFit="1" customWidth="1"/>
    <col min="5147" max="5147" width="7.42578125" customWidth="1"/>
    <col min="5148" max="5148" width="7.5703125" customWidth="1"/>
    <col min="5149" max="5150" width="8.140625" customWidth="1"/>
    <col min="5379" max="5380" width="8.140625" customWidth="1"/>
    <col min="5382" max="5382" width="5.7109375" customWidth="1"/>
    <col min="5383" max="5383" width="14.7109375" customWidth="1"/>
    <col min="5384" max="5384" width="26.5703125" bestFit="1" customWidth="1"/>
    <col min="5385" max="5385" width="11.42578125" customWidth="1"/>
    <col min="5386" max="5386" width="8.7109375" customWidth="1"/>
    <col min="5387" max="5387" width="10.5703125" bestFit="1" customWidth="1"/>
    <col min="5388" max="5388" width="6.7109375" customWidth="1"/>
    <col min="5389" max="5389" width="7.5703125" customWidth="1"/>
    <col min="5390" max="5390" width="7.7109375" bestFit="1" customWidth="1"/>
    <col min="5391" max="5392" width="7.5703125" customWidth="1"/>
    <col min="5393" max="5393" width="7.85546875" customWidth="1"/>
    <col min="5394" max="5394" width="5.7109375" customWidth="1"/>
    <col min="5395" max="5395" width="11.5703125" customWidth="1"/>
    <col min="5396" max="5396" width="8.140625" customWidth="1"/>
    <col min="5397" max="5397" width="11.28515625" customWidth="1"/>
    <col min="5398" max="5398" width="5.7109375" customWidth="1"/>
    <col min="5399" max="5399" width="6.7109375" customWidth="1"/>
    <col min="5400" max="5400" width="11.42578125" customWidth="1"/>
    <col min="5401" max="5401" width="8.140625" customWidth="1"/>
    <col min="5402" max="5402" width="8.5703125" bestFit="1" customWidth="1"/>
    <col min="5403" max="5403" width="7.42578125" customWidth="1"/>
    <col min="5404" max="5404" width="7.5703125" customWidth="1"/>
    <col min="5405" max="5406" width="8.140625" customWidth="1"/>
    <col min="5635" max="5636" width="8.140625" customWidth="1"/>
    <col min="5638" max="5638" width="5.7109375" customWidth="1"/>
    <col min="5639" max="5639" width="14.7109375" customWidth="1"/>
    <col min="5640" max="5640" width="26.5703125" bestFit="1" customWidth="1"/>
    <col min="5641" max="5641" width="11.42578125" customWidth="1"/>
    <col min="5642" max="5642" width="8.7109375" customWidth="1"/>
    <col min="5643" max="5643" width="10.5703125" bestFit="1" customWidth="1"/>
    <col min="5644" max="5644" width="6.7109375" customWidth="1"/>
    <col min="5645" max="5645" width="7.5703125" customWidth="1"/>
    <col min="5646" max="5646" width="7.7109375" bestFit="1" customWidth="1"/>
    <col min="5647" max="5648" width="7.5703125" customWidth="1"/>
    <col min="5649" max="5649" width="7.85546875" customWidth="1"/>
    <col min="5650" max="5650" width="5.7109375" customWidth="1"/>
    <col min="5651" max="5651" width="11.5703125" customWidth="1"/>
    <col min="5652" max="5652" width="8.140625" customWidth="1"/>
    <col min="5653" max="5653" width="11.28515625" customWidth="1"/>
    <col min="5654" max="5654" width="5.7109375" customWidth="1"/>
    <col min="5655" max="5655" width="6.7109375" customWidth="1"/>
    <col min="5656" max="5656" width="11.42578125" customWidth="1"/>
    <col min="5657" max="5657" width="8.140625" customWidth="1"/>
    <col min="5658" max="5658" width="8.5703125" bestFit="1" customWidth="1"/>
    <col min="5659" max="5659" width="7.42578125" customWidth="1"/>
    <col min="5660" max="5660" width="7.5703125" customWidth="1"/>
    <col min="5661" max="5662" width="8.140625" customWidth="1"/>
    <col min="5891" max="5892" width="8.140625" customWidth="1"/>
    <col min="5894" max="5894" width="5.7109375" customWidth="1"/>
    <col min="5895" max="5895" width="14.7109375" customWidth="1"/>
    <col min="5896" max="5896" width="26.5703125" bestFit="1" customWidth="1"/>
    <col min="5897" max="5897" width="11.42578125" customWidth="1"/>
    <col min="5898" max="5898" width="8.7109375" customWidth="1"/>
    <col min="5899" max="5899" width="10.5703125" bestFit="1" customWidth="1"/>
    <col min="5900" max="5900" width="6.7109375" customWidth="1"/>
    <col min="5901" max="5901" width="7.5703125" customWidth="1"/>
    <col min="5902" max="5902" width="7.7109375" bestFit="1" customWidth="1"/>
    <col min="5903" max="5904" width="7.5703125" customWidth="1"/>
    <col min="5905" max="5905" width="7.85546875" customWidth="1"/>
    <col min="5906" max="5906" width="5.7109375" customWidth="1"/>
    <col min="5907" max="5907" width="11.5703125" customWidth="1"/>
    <col min="5908" max="5908" width="8.140625" customWidth="1"/>
    <col min="5909" max="5909" width="11.28515625" customWidth="1"/>
    <col min="5910" max="5910" width="5.7109375" customWidth="1"/>
    <col min="5911" max="5911" width="6.7109375" customWidth="1"/>
    <col min="5912" max="5912" width="11.42578125" customWidth="1"/>
    <col min="5913" max="5913" width="8.140625" customWidth="1"/>
    <col min="5914" max="5914" width="8.5703125" bestFit="1" customWidth="1"/>
    <col min="5915" max="5915" width="7.42578125" customWidth="1"/>
    <col min="5916" max="5916" width="7.5703125" customWidth="1"/>
    <col min="5917" max="5918" width="8.140625" customWidth="1"/>
    <col min="6147" max="6148" width="8.140625" customWidth="1"/>
    <col min="6150" max="6150" width="5.7109375" customWidth="1"/>
    <col min="6151" max="6151" width="14.7109375" customWidth="1"/>
    <col min="6152" max="6152" width="26.5703125" bestFit="1" customWidth="1"/>
    <col min="6153" max="6153" width="11.42578125" customWidth="1"/>
    <col min="6154" max="6154" width="8.7109375" customWidth="1"/>
    <col min="6155" max="6155" width="10.5703125" bestFit="1" customWidth="1"/>
    <col min="6156" max="6156" width="6.7109375" customWidth="1"/>
    <col min="6157" max="6157" width="7.5703125" customWidth="1"/>
    <col min="6158" max="6158" width="7.7109375" bestFit="1" customWidth="1"/>
    <col min="6159" max="6160" width="7.5703125" customWidth="1"/>
    <col min="6161" max="6161" width="7.85546875" customWidth="1"/>
    <col min="6162" max="6162" width="5.7109375" customWidth="1"/>
    <col min="6163" max="6163" width="11.5703125" customWidth="1"/>
    <col min="6164" max="6164" width="8.140625" customWidth="1"/>
    <col min="6165" max="6165" width="11.28515625" customWidth="1"/>
    <col min="6166" max="6166" width="5.7109375" customWidth="1"/>
    <col min="6167" max="6167" width="6.7109375" customWidth="1"/>
    <col min="6168" max="6168" width="11.42578125" customWidth="1"/>
    <col min="6169" max="6169" width="8.140625" customWidth="1"/>
    <col min="6170" max="6170" width="8.5703125" bestFit="1" customWidth="1"/>
    <col min="6171" max="6171" width="7.42578125" customWidth="1"/>
    <col min="6172" max="6172" width="7.5703125" customWidth="1"/>
    <col min="6173" max="6174" width="8.140625" customWidth="1"/>
    <col min="6403" max="6404" width="8.140625" customWidth="1"/>
    <col min="6406" max="6406" width="5.7109375" customWidth="1"/>
    <col min="6407" max="6407" width="14.7109375" customWidth="1"/>
    <col min="6408" max="6408" width="26.5703125" bestFit="1" customWidth="1"/>
    <col min="6409" max="6409" width="11.42578125" customWidth="1"/>
    <col min="6410" max="6410" width="8.7109375" customWidth="1"/>
    <col min="6411" max="6411" width="10.5703125" bestFit="1" customWidth="1"/>
    <col min="6412" max="6412" width="6.7109375" customWidth="1"/>
    <col min="6413" max="6413" width="7.5703125" customWidth="1"/>
    <col min="6414" max="6414" width="7.7109375" bestFit="1" customWidth="1"/>
    <col min="6415" max="6416" width="7.5703125" customWidth="1"/>
    <col min="6417" max="6417" width="7.85546875" customWidth="1"/>
    <col min="6418" max="6418" width="5.7109375" customWidth="1"/>
    <col min="6419" max="6419" width="11.5703125" customWidth="1"/>
    <col min="6420" max="6420" width="8.140625" customWidth="1"/>
    <col min="6421" max="6421" width="11.28515625" customWidth="1"/>
    <col min="6422" max="6422" width="5.7109375" customWidth="1"/>
    <col min="6423" max="6423" width="6.7109375" customWidth="1"/>
    <col min="6424" max="6424" width="11.42578125" customWidth="1"/>
    <col min="6425" max="6425" width="8.140625" customWidth="1"/>
    <col min="6426" max="6426" width="8.5703125" bestFit="1" customWidth="1"/>
    <col min="6427" max="6427" width="7.42578125" customWidth="1"/>
    <col min="6428" max="6428" width="7.5703125" customWidth="1"/>
    <col min="6429" max="6430" width="8.140625" customWidth="1"/>
    <col min="6659" max="6660" width="8.140625" customWidth="1"/>
    <col min="6662" max="6662" width="5.7109375" customWidth="1"/>
    <col min="6663" max="6663" width="14.7109375" customWidth="1"/>
    <col min="6664" max="6664" width="26.5703125" bestFit="1" customWidth="1"/>
    <col min="6665" max="6665" width="11.42578125" customWidth="1"/>
    <col min="6666" max="6666" width="8.7109375" customWidth="1"/>
    <col min="6667" max="6667" width="10.5703125" bestFit="1" customWidth="1"/>
    <col min="6668" max="6668" width="6.7109375" customWidth="1"/>
    <col min="6669" max="6669" width="7.5703125" customWidth="1"/>
    <col min="6670" max="6670" width="7.7109375" bestFit="1" customWidth="1"/>
    <col min="6671" max="6672" width="7.5703125" customWidth="1"/>
    <col min="6673" max="6673" width="7.85546875" customWidth="1"/>
    <col min="6674" max="6674" width="5.7109375" customWidth="1"/>
    <col min="6675" max="6675" width="11.5703125" customWidth="1"/>
    <col min="6676" max="6676" width="8.140625" customWidth="1"/>
    <col min="6677" max="6677" width="11.28515625" customWidth="1"/>
    <col min="6678" max="6678" width="5.7109375" customWidth="1"/>
    <col min="6679" max="6679" width="6.7109375" customWidth="1"/>
    <col min="6680" max="6680" width="11.42578125" customWidth="1"/>
    <col min="6681" max="6681" width="8.140625" customWidth="1"/>
    <col min="6682" max="6682" width="8.5703125" bestFit="1" customWidth="1"/>
    <col min="6683" max="6683" width="7.42578125" customWidth="1"/>
    <col min="6684" max="6684" width="7.5703125" customWidth="1"/>
    <col min="6685" max="6686" width="8.140625" customWidth="1"/>
    <col min="6915" max="6916" width="8.140625" customWidth="1"/>
    <col min="6918" max="6918" width="5.7109375" customWidth="1"/>
    <col min="6919" max="6919" width="14.7109375" customWidth="1"/>
    <col min="6920" max="6920" width="26.5703125" bestFit="1" customWidth="1"/>
    <col min="6921" max="6921" width="11.42578125" customWidth="1"/>
    <col min="6922" max="6922" width="8.7109375" customWidth="1"/>
    <col min="6923" max="6923" width="10.5703125" bestFit="1" customWidth="1"/>
    <col min="6924" max="6924" width="6.7109375" customWidth="1"/>
    <col min="6925" max="6925" width="7.5703125" customWidth="1"/>
    <col min="6926" max="6926" width="7.7109375" bestFit="1" customWidth="1"/>
    <col min="6927" max="6928" width="7.5703125" customWidth="1"/>
    <col min="6929" max="6929" width="7.85546875" customWidth="1"/>
    <col min="6930" max="6930" width="5.7109375" customWidth="1"/>
    <col min="6931" max="6931" width="11.5703125" customWidth="1"/>
    <col min="6932" max="6932" width="8.140625" customWidth="1"/>
    <col min="6933" max="6933" width="11.28515625" customWidth="1"/>
    <col min="6934" max="6934" width="5.7109375" customWidth="1"/>
    <col min="6935" max="6935" width="6.7109375" customWidth="1"/>
    <col min="6936" max="6936" width="11.42578125" customWidth="1"/>
    <col min="6937" max="6937" width="8.140625" customWidth="1"/>
    <col min="6938" max="6938" width="8.5703125" bestFit="1" customWidth="1"/>
    <col min="6939" max="6939" width="7.42578125" customWidth="1"/>
    <col min="6940" max="6940" width="7.5703125" customWidth="1"/>
    <col min="6941" max="6942" width="8.140625" customWidth="1"/>
    <col min="7171" max="7172" width="8.140625" customWidth="1"/>
    <col min="7174" max="7174" width="5.7109375" customWidth="1"/>
    <col min="7175" max="7175" width="14.7109375" customWidth="1"/>
    <col min="7176" max="7176" width="26.5703125" bestFit="1" customWidth="1"/>
    <col min="7177" max="7177" width="11.42578125" customWidth="1"/>
    <col min="7178" max="7178" width="8.7109375" customWidth="1"/>
    <col min="7179" max="7179" width="10.5703125" bestFit="1" customWidth="1"/>
    <col min="7180" max="7180" width="6.7109375" customWidth="1"/>
    <col min="7181" max="7181" width="7.5703125" customWidth="1"/>
    <col min="7182" max="7182" width="7.7109375" bestFit="1" customWidth="1"/>
    <col min="7183" max="7184" width="7.5703125" customWidth="1"/>
    <col min="7185" max="7185" width="7.85546875" customWidth="1"/>
    <col min="7186" max="7186" width="5.7109375" customWidth="1"/>
    <col min="7187" max="7187" width="11.5703125" customWidth="1"/>
    <col min="7188" max="7188" width="8.140625" customWidth="1"/>
    <col min="7189" max="7189" width="11.28515625" customWidth="1"/>
    <col min="7190" max="7190" width="5.7109375" customWidth="1"/>
    <col min="7191" max="7191" width="6.7109375" customWidth="1"/>
    <col min="7192" max="7192" width="11.42578125" customWidth="1"/>
    <col min="7193" max="7193" width="8.140625" customWidth="1"/>
    <col min="7194" max="7194" width="8.5703125" bestFit="1" customWidth="1"/>
    <col min="7195" max="7195" width="7.42578125" customWidth="1"/>
    <col min="7196" max="7196" width="7.5703125" customWidth="1"/>
    <col min="7197" max="7198" width="8.140625" customWidth="1"/>
    <col min="7427" max="7428" width="8.140625" customWidth="1"/>
    <col min="7430" max="7430" width="5.7109375" customWidth="1"/>
    <col min="7431" max="7431" width="14.7109375" customWidth="1"/>
    <col min="7432" max="7432" width="26.5703125" bestFit="1" customWidth="1"/>
    <col min="7433" max="7433" width="11.42578125" customWidth="1"/>
    <col min="7434" max="7434" width="8.7109375" customWidth="1"/>
    <col min="7435" max="7435" width="10.5703125" bestFit="1" customWidth="1"/>
    <col min="7436" max="7436" width="6.7109375" customWidth="1"/>
    <col min="7437" max="7437" width="7.5703125" customWidth="1"/>
    <col min="7438" max="7438" width="7.7109375" bestFit="1" customWidth="1"/>
    <col min="7439" max="7440" width="7.5703125" customWidth="1"/>
    <col min="7441" max="7441" width="7.85546875" customWidth="1"/>
    <col min="7442" max="7442" width="5.7109375" customWidth="1"/>
    <col min="7443" max="7443" width="11.5703125" customWidth="1"/>
    <col min="7444" max="7444" width="8.140625" customWidth="1"/>
    <col min="7445" max="7445" width="11.28515625" customWidth="1"/>
    <col min="7446" max="7446" width="5.7109375" customWidth="1"/>
    <col min="7447" max="7447" width="6.7109375" customWidth="1"/>
    <col min="7448" max="7448" width="11.42578125" customWidth="1"/>
    <col min="7449" max="7449" width="8.140625" customWidth="1"/>
    <col min="7450" max="7450" width="8.5703125" bestFit="1" customWidth="1"/>
    <col min="7451" max="7451" width="7.42578125" customWidth="1"/>
    <col min="7452" max="7452" width="7.5703125" customWidth="1"/>
    <col min="7453" max="7454" width="8.140625" customWidth="1"/>
    <col min="7683" max="7684" width="8.140625" customWidth="1"/>
    <col min="7686" max="7686" width="5.7109375" customWidth="1"/>
    <col min="7687" max="7687" width="14.7109375" customWidth="1"/>
    <col min="7688" max="7688" width="26.5703125" bestFit="1" customWidth="1"/>
    <col min="7689" max="7689" width="11.42578125" customWidth="1"/>
    <col min="7690" max="7690" width="8.7109375" customWidth="1"/>
    <col min="7691" max="7691" width="10.5703125" bestFit="1" customWidth="1"/>
    <col min="7692" max="7692" width="6.7109375" customWidth="1"/>
    <col min="7693" max="7693" width="7.5703125" customWidth="1"/>
    <col min="7694" max="7694" width="7.7109375" bestFit="1" customWidth="1"/>
    <col min="7695" max="7696" width="7.5703125" customWidth="1"/>
    <col min="7697" max="7697" width="7.85546875" customWidth="1"/>
    <col min="7698" max="7698" width="5.7109375" customWidth="1"/>
    <col min="7699" max="7699" width="11.5703125" customWidth="1"/>
    <col min="7700" max="7700" width="8.140625" customWidth="1"/>
    <col min="7701" max="7701" width="11.28515625" customWidth="1"/>
    <col min="7702" max="7702" width="5.7109375" customWidth="1"/>
    <col min="7703" max="7703" width="6.7109375" customWidth="1"/>
    <col min="7704" max="7704" width="11.42578125" customWidth="1"/>
    <col min="7705" max="7705" width="8.140625" customWidth="1"/>
    <col min="7706" max="7706" width="8.5703125" bestFit="1" customWidth="1"/>
    <col min="7707" max="7707" width="7.42578125" customWidth="1"/>
    <col min="7708" max="7708" width="7.5703125" customWidth="1"/>
    <col min="7709" max="7710" width="8.140625" customWidth="1"/>
    <col min="7939" max="7940" width="8.140625" customWidth="1"/>
    <col min="7942" max="7942" width="5.7109375" customWidth="1"/>
    <col min="7943" max="7943" width="14.7109375" customWidth="1"/>
    <col min="7944" max="7944" width="26.5703125" bestFit="1" customWidth="1"/>
    <col min="7945" max="7945" width="11.42578125" customWidth="1"/>
    <col min="7946" max="7946" width="8.7109375" customWidth="1"/>
    <col min="7947" max="7947" width="10.5703125" bestFit="1" customWidth="1"/>
    <col min="7948" max="7948" width="6.7109375" customWidth="1"/>
    <col min="7949" max="7949" width="7.5703125" customWidth="1"/>
    <col min="7950" max="7950" width="7.7109375" bestFit="1" customWidth="1"/>
    <col min="7951" max="7952" width="7.5703125" customWidth="1"/>
    <col min="7953" max="7953" width="7.85546875" customWidth="1"/>
    <col min="7954" max="7954" width="5.7109375" customWidth="1"/>
    <col min="7955" max="7955" width="11.5703125" customWidth="1"/>
    <col min="7956" max="7956" width="8.140625" customWidth="1"/>
    <col min="7957" max="7957" width="11.28515625" customWidth="1"/>
    <col min="7958" max="7958" width="5.7109375" customWidth="1"/>
    <col min="7959" max="7959" width="6.7109375" customWidth="1"/>
    <col min="7960" max="7960" width="11.42578125" customWidth="1"/>
    <col min="7961" max="7961" width="8.140625" customWidth="1"/>
    <col min="7962" max="7962" width="8.5703125" bestFit="1" customWidth="1"/>
    <col min="7963" max="7963" width="7.42578125" customWidth="1"/>
    <col min="7964" max="7964" width="7.5703125" customWidth="1"/>
    <col min="7965" max="7966" width="8.140625" customWidth="1"/>
    <col min="8195" max="8196" width="8.140625" customWidth="1"/>
    <col min="8198" max="8198" width="5.7109375" customWidth="1"/>
    <col min="8199" max="8199" width="14.7109375" customWidth="1"/>
    <col min="8200" max="8200" width="26.5703125" bestFit="1" customWidth="1"/>
    <col min="8201" max="8201" width="11.42578125" customWidth="1"/>
    <col min="8202" max="8202" width="8.7109375" customWidth="1"/>
    <col min="8203" max="8203" width="10.5703125" bestFit="1" customWidth="1"/>
    <col min="8204" max="8204" width="6.7109375" customWidth="1"/>
    <col min="8205" max="8205" width="7.5703125" customWidth="1"/>
    <col min="8206" max="8206" width="7.7109375" bestFit="1" customWidth="1"/>
    <col min="8207" max="8208" width="7.5703125" customWidth="1"/>
    <col min="8209" max="8209" width="7.85546875" customWidth="1"/>
    <col min="8210" max="8210" width="5.7109375" customWidth="1"/>
    <col min="8211" max="8211" width="11.5703125" customWidth="1"/>
    <col min="8212" max="8212" width="8.140625" customWidth="1"/>
    <col min="8213" max="8213" width="11.28515625" customWidth="1"/>
    <col min="8214" max="8214" width="5.7109375" customWidth="1"/>
    <col min="8215" max="8215" width="6.7109375" customWidth="1"/>
    <col min="8216" max="8216" width="11.42578125" customWidth="1"/>
    <col min="8217" max="8217" width="8.140625" customWidth="1"/>
    <col min="8218" max="8218" width="8.5703125" bestFit="1" customWidth="1"/>
    <col min="8219" max="8219" width="7.42578125" customWidth="1"/>
    <col min="8220" max="8220" width="7.5703125" customWidth="1"/>
    <col min="8221" max="8222" width="8.140625" customWidth="1"/>
    <col min="8451" max="8452" width="8.140625" customWidth="1"/>
    <col min="8454" max="8454" width="5.7109375" customWidth="1"/>
    <col min="8455" max="8455" width="14.7109375" customWidth="1"/>
    <col min="8456" max="8456" width="26.5703125" bestFit="1" customWidth="1"/>
    <col min="8457" max="8457" width="11.42578125" customWidth="1"/>
    <col min="8458" max="8458" width="8.7109375" customWidth="1"/>
    <col min="8459" max="8459" width="10.5703125" bestFit="1" customWidth="1"/>
    <col min="8460" max="8460" width="6.7109375" customWidth="1"/>
    <col min="8461" max="8461" width="7.5703125" customWidth="1"/>
    <col min="8462" max="8462" width="7.7109375" bestFit="1" customWidth="1"/>
    <col min="8463" max="8464" width="7.5703125" customWidth="1"/>
    <col min="8465" max="8465" width="7.85546875" customWidth="1"/>
    <col min="8466" max="8466" width="5.7109375" customWidth="1"/>
    <col min="8467" max="8467" width="11.5703125" customWidth="1"/>
    <col min="8468" max="8468" width="8.140625" customWidth="1"/>
    <col min="8469" max="8469" width="11.28515625" customWidth="1"/>
    <col min="8470" max="8470" width="5.7109375" customWidth="1"/>
    <col min="8471" max="8471" width="6.7109375" customWidth="1"/>
    <col min="8472" max="8472" width="11.42578125" customWidth="1"/>
    <col min="8473" max="8473" width="8.140625" customWidth="1"/>
    <col min="8474" max="8474" width="8.5703125" bestFit="1" customWidth="1"/>
    <col min="8475" max="8475" width="7.42578125" customWidth="1"/>
    <col min="8476" max="8476" width="7.5703125" customWidth="1"/>
    <col min="8477" max="8478" width="8.140625" customWidth="1"/>
    <col min="8707" max="8708" width="8.140625" customWidth="1"/>
    <col min="8710" max="8710" width="5.7109375" customWidth="1"/>
    <col min="8711" max="8711" width="14.7109375" customWidth="1"/>
    <col min="8712" max="8712" width="26.5703125" bestFit="1" customWidth="1"/>
    <col min="8713" max="8713" width="11.42578125" customWidth="1"/>
    <col min="8714" max="8714" width="8.7109375" customWidth="1"/>
    <col min="8715" max="8715" width="10.5703125" bestFit="1" customWidth="1"/>
    <col min="8716" max="8716" width="6.7109375" customWidth="1"/>
    <col min="8717" max="8717" width="7.5703125" customWidth="1"/>
    <col min="8718" max="8718" width="7.7109375" bestFit="1" customWidth="1"/>
    <col min="8719" max="8720" width="7.5703125" customWidth="1"/>
    <col min="8721" max="8721" width="7.85546875" customWidth="1"/>
    <col min="8722" max="8722" width="5.7109375" customWidth="1"/>
    <col min="8723" max="8723" width="11.5703125" customWidth="1"/>
    <col min="8724" max="8724" width="8.140625" customWidth="1"/>
    <col min="8725" max="8725" width="11.28515625" customWidth="1"/>
    <col min="8726" max="8726" width="5.7109375" customWidth="1"/>
    <col min="8727" max="8727" width="6.7109375" customWidth="1"/>
    <col min="8728" max="8728" width="11.42578125" customWidth="1"/>
    <col min="8729" max="8729" width="8.140625" customWidth="1"/>
    <col min="8730" max="8730" width="8.5703125" bestFit="1" customWidth="1"/>
    <col min="8731" max="8731" width="7.42578125" customWidth="1"/>
    <col min="8732" max="8732" width="7.5703125" customWidth="1"/>
    <col min="8733" max="8734" width="8.140625" customWidth="1"/>
    <col min="8963" max="8964" width="8.140625" customWidth="1"/>
    <col min="8966" max="8966" width="5.7109375" customWidth="1"/>
    <col min="8967" max="8967" width="14.7109375" customWidth="1"/>
    <col min="8968" max="8968" width="26.5703125" bestFit="1" customWidth="1"/>
    <col min="8969" max="8969" width="11.42578125" customWidth="1"/>
    <col min="8970" max="8970" width="8.7109375" customWidth="1"/>
    <col min="8971" max="8971" width="10.5703125" bestFit="1" customWidth="1"/>
    <col min="8972" max="8972" width="6.7109375" customWidth="1"/>
    <col min="8973" max="8973" width="7.5703125" customWidth="1"/>
    <col min="8974" max="8974" width="7.7109375" bestFit="1" customWidth="1"/>
    <col min="8975" max="8976" width="7.5703125" customWidth="1"/>
    <col min="8977" max="8977" width="7.85546875" customWidth="1"/>
    <col min="8978" max="8978" width="5.7109375" customWidth="1"/>
    <col min="8979" max="8979" width="11.5703125" customWidth="1"/>
    <col min="8980" max="8980" width="8.140625" customWidth="1"/>
    <col min="8981" max="8981" width="11.28515625" customWidth="1"/>
    <col min="8982" max="8982" width="5.7109375" customWidth="1"/>
    <col min="8983" max="8983" width="6.7109375" customWidth="1"/>
    <col min="8984" max="8984" width="11.42578125" customWidth="1"/>
    <col min="8985" max="8985" width="8.140625" customWidth="1"/>
    <col min="8986" max="8986" width="8.5703125" bestFit="1" customWidth="1"/>
    <col min="8987" max="8987" width="7.42578125" customWidth="1"/>
    <col min="8988" max="8988" width="7.5703125" customWidth="1"/>
    <col min="8989" max="8990" width="8.140625" customWidth="1"/>
    <col min="9219" max="9220" width="8.140625" customWidth="1"/>
    <col min="9222" max="9222" width="5.7109375" customWidth="1"/>
    <col min="9223" max="9223" width="14.7109375" customWidth="1"/>
    <col min="9224" max="9224" width="26.5703125" bestFit="1" customWidth="1"/>
    <col min="9225" max="9225" width="11.42578125" customWidth="1"/>
    <col min="9226" max="9226" width="8.7109375" customWidth="1"/>
    <col min="9227" max="9227" width="10.5703125" bestFit="1" customWidth="1"/>
    <col min="9228" max="9228" width="6.7109375" customWidth="1"/>
    <col min="9229" max="9229" width="7.5703125" customWidth="1"/>
    <col min="9230" max="9230" width="7.7109375" bestFit="1" customWidth="1"/>
    <col min="9231" max="9232" width="7.5703125" customWidth="1"/>
    <col min="9233" max="9233" width="7.85546875" customWidth="1"/>
    <col min="9234" max="9234" width="5.7109375" customWidth="1"/>
    <col min="9235" max="9235" width="11.5703125" customWidth="1"/>
    <col min="9236" max="9236" width="8.140625" customWidth="1"/>
    <col min="9237" max="9237" width="11.28515625" customWidth="1"/>
    <col min="9238" max="9238" width="5.7109375" customWidth="1"/>
    <col min="9239" max="9239" width="6.7109375" customWidth="1"/>
    <col min="9240" max="9240" width="11.42578125" customWidth="1"/>
    <col min="9241" max="9241" width="8.140625" customWidth="1"/>
    <col min="9242" max="9242" width="8.5703125" bestFit="1" customWidth="1"/>
    <col min="9243" max="9243" width="7.42578125" customWidth="1"/>
    <col min="9244" max="9244" width="7.5703125" customWidth="1"/>
    <col min="9245" max="9246" width="8.140625" customWidth="1"/>
    <col min="9475" max="9476" width="8.140625" customWidth="1"/>
    <col min="9478" max="9478" width="5.7109375" customWidth="1"/>
    <col min="9479" max="9479" width="14.7109375" customWidth="1"/>
    <col min="9480" max="9480" width="26.5703125" bestFit="1" customWidth="1"/>
    <col min="9481" max="9481" width="11.42578125" customWidth="1"/>
    <col min="9482" max="9482" width="8.7109375" customWidth="1"/>
    <col min="9483" max="9483" width="10.5703125" bestFit="1" customWidth="1"/>
    <col min="9484" max="9484" width="6.7109375" customWidth="1"/>
    <col min="9485" max="9485" width="7.5703125" customWidth="1"/>
    <col min="9486" max="9486" width="7.7109375" bestFit="1" customWidth="1"/>
    <col min="9487" max="9488" width="7.5703125" customWidth="1"/>
    <col min="9489" max="9489" width="7.85546875" customWidth="1"/>
    <col min="9490" max="9490" width="5.7109375" customWidth="1"/>
    <col min="9491" max="9491" width="11.5703125" customWidth="1"/>
    <col min="9492" max="9492" width="8.140625" customWidth="1"/>
    <col min="9493" max="9493" width="11.28515625" customWidth="1"/>
    <col min="9494" max="9494" width="5.7109375" customWidth="1"/>
    <col min="9495" max="9495" width="6.7109375" customWidth="1"/>
    <col min="9496" max="9496" width="11.42578125" customWidth="1"/>
    <col min="9497" max="9497" width="8.140625" customWidth="1"/>
    <col min="9498" max="9498" width="8.5703125" bestFit="1" customWidth="1"/>
    <col min="9499" max="9499" width="7.42578125" customWidth="1"/>
    <col min="9500" max="9500" width="7.5703125" customWidth="1"/>
    <col min="9501" max="9502" width="8.140625" customWidth="1"/>
    <col min="9731" max="9732" width="8.140625" customWidth="1"/>
    <col min="9734" max="9734" width="5.7109375" customWidth="1"/>
    <col min="9735" max="9735" width="14.7109375" customWidth="1"/>
    <col min="9736" max="9736" width="26.5703125" bestFit="1" customWidth="1"/>
    <col min="9737" max="9737" width="11.42578125" customWidth="1"/>
    <col min="9738" max="9738" width="8.7109375" customWidth="1"/>
    <col min="9739" max="9739" width="10.5703125" bestFit="1" customWidth="1"/>
    <col min="9740" max="9740" width="6.7109375" customWidth="1"/>
    <col min="9741" max="9741" width="7.5703125" customWidth="1"/>
    <col min="9742" max="9742" width="7.7109375" bestFit="1" customWidth="1"/>
    <col min="9743" max="9744" width="7.5703125" customWidth="1"/>
    <col min="9745" max="9745" width="7.85546875" customWidth="1"/>
    <col min="9746" max="9746" width="5.7109375" customWidth="1"/>
    <col min="9747" max="9747" width="11.5703125" customWidth="1"/>
    <col min="9748" max="9748" width="8.140625" customWidth="1"/>
    <col min="9749" max="9749" width="11.28515625" customWidth="1"/>
    <col min="9750" max="9750" width="5.7109375" customWidth="1"/>
    <col min="9751" max="9751" width="6.7109375" customWidth="1"/>
    <col min="9752" max="9752" width="11.42578125" customWidth="1"/>
    <col min="9753" max="9753" width="8.140625" customWidth="1"/>
    <col min="9754" max="9754" width="8.5703125" bestFit="1" customWidth="1"/>
    <col min="9755" max="9755" width="7.42578125" customWidth="1"/>
    <col min="9756" max="9756" width="7.5703125" customWidth="1"/>
    <col min="9757" max="9758" width="8.140625" customWidth="1"/>
    <col min="9987" max="9988" width="8.140625" customWidth="1"/>
    <col min="9990" max="9990" width="5.7109375" customWidth="1"/>
    <col min="9991" max="9991" width="14.7109375" customWidth="1"/>
    <col min="9992" max="9992" width="26.5703125" bestFit="1" customWidth="1"/>
    <col min="9993" max="9993" width="11.42578125" customWidth="1"/>
    <col min="9994" max="9994" width="8.7109375" customWidth="1"/>
    <col min="9995" max="9995" width="10.5703125" bestFit="1" customWidth="1"/>
    <col min="9996" max="9996" width="6.7109375" customWidth="1"/>
    <col min="9997" max="9997" width="7.5703125" customWidth="1"/>
    <col min="9998" max="9998" width="7.7109375" bestFit="1" customWidth="1"/>
    <col min="9999" max="10000" width="7.5703125" customWidth="1"/>
    <col min="10001" max="10001" width="7.85546875" customWidth="1"/>
    <col min="10002" max="10002" width="5.7109375" customWidth="1"/>
    <col min="10003" max="10003" width="11.5703125" customWidth="1"/>
    <col min="10004" max="10004" width="8.140625" customWidth="1"/>
    <col min="10005" max="10005" width="11.28515625" customWidth="1"/>
    <col min="10006" max="10006" width="5.7109375" customWidth="1"/>
    <col min="10007" max="10007" width="6.7109375" customWidth="1"/>
    <col min="10008" max="10008" width="11.42578125" customWidth="1"/>
    <col min="10009" max="10009" width="8.140625" customWidth="1"/>
    <col min="10010" max="10010" width="8.5703125" bestFit="1" customWidth="1"/>
    <col min="10011" max="10011" width="7.42578125" customWidth="1"/>
    <col min="10012" max="10012" width="7.5703125" customWidth="1"/>
    <col min="10013" max="10014" width="8.140625" customWidth="1"/>
    <col min="10243" max="10244" width="8.140625" customWidth="1"/>
    <col min="10246" max="10246" width="5.7109375" customWidth="1"/>
    <col min="10247" max="10247" width="14.7109375" customWidth="1"/>
    <col min="10248" max="10248" width="26.5703125" bestFit="1" customWidth="1"/>
    <col min="10249" max="10249" width="11.42578125" customWidth="1"/>
    <col min="10250" max="10250" width="8.7109375" customWidth="1"/>
    <col min="10251" max="10251" width="10.5703125" bestFit="1" customWidth="1"/>
    <col min="10252" max="10252" width="6.7109375" customWidth="1"/>
    <col min="10253" max="10253" width="7.5703125" customWidth="1"/>
    <col min="10254" max="10254" width="7.7109375" bestFit="1" customWidth="1"/>
    <col min="10255" max="10256" width="7.5703125" customWidth="1"/>
    <col min="10257" max="10257" width="7.85546875" customWidth="1"/>
    <col min="10258" max="10258" width="5.7109375" customWidth="1"/>
    <col min="10259" max="10259" width="11.5703125" customWidth="1"/>
    <col min="10260" max="10260" width="8.140625" customWidth="1"/>
    <col min="10261" max="10261" width="11.28515625" customWidth="1"/>
    <col min="10262" max="10262" width="5.7109375" customWidth="1"/>
    <col min="10263" max="10263" width="6.7109375" customWidth="1"/>
    <col min="10264" max="10264" width="11.42578125" customWidth="1"/>
    <col min="10265" max="10265" width="8.140625" customWidth="1"/>
    <col min="10266" max="10266" width="8.5703125" bestFit="1" customWidth="1"/>
    <col min="10267" max="10267" width="7.42578125" customWidth="1"/>
    <col min="10268" max="10268" width="7.5703125" customWidth="1"/>
    <col min="10269" max="10270" width="8.140625" customWidth="1"/>
    <col min="10499" max="10500" width="8.140625" customWidth="1"/>
    <col min="10502" max="10502" width="5.7109375" customWidth="1"/>
    <col min="10503" max="10503" width="14.7109375" customWidth="1"/>
    <col min="10504" max="10504" width="26.5703125" bestFit="1" customWidth="1"/>
    <col min="10505" max="10505" width="11.42578125" customWidth="1"/>
    <col min="10506" max="10506" width="8.7109375" customWidth="1"/>
    <col min="10507" max="10507" width="10.5703125" bestFit="1" customWidth="1"/>
    <col min="10508" max="10508" width="6.7109375" customWidth="1"/>
    <col min="10509" max="10509" width="7.5703125" customWidth="1"/>
    <col min="10510" max="10510" width="7.7109375" bestFit="1" customWidth="1"/>
    <col min="10511" max="10512" width="7.5703125" customWidth="1"/>
    <col min="10513" max="10513" width="7.85546875" customWidth="1"/>
    <col min="10514" max="10514" width="5.7109375" customWidth="1"/>
    <col min="10515" max="10515" width="11.5703125" customWidth="1"/>
    <col min="10516" max="10516" width="8.140625" customWidth="1"/>
    <col min="10517" max="10517" width="11.28515625" customWidth="1"/>
    <col min="10518" max="10518" width="5.7109375" customWidth="1"/>
    <col min="10519" max="10519" width="6.7109375" customWidth="1"/>
    <col min="10520" max="10520" width="11.42578125" customWidth="1"/>
    <col min="10521" max="10521" width="8.140625" customWidth="1"/>
    <col min="10522" max="10522" width="8.5703125" bestFit="1" customWidth="1"/>
    <col min="10523" max="10523" width="7.42578125" customWidth="1"/>
    <col min="10524" max="10524" width="7.5703125" customWidth="1"/>
    <col min="10525" max="10526" width="8.140625" customWidth="1"/>
    <col min="10755" max="10756" width="8.140625" customWidth="1"/>
    <col min="10758" max="10758" width="5.7109375" customWidth="1"/>
    <col min="10759" max="10759" width="14.7109375" customWidth="1"/>
    <col min="10760" max="10760" width="26.5703125" bestFit="1" customWidth="1"/>
    <col min="10761" max="10761" width="11.42578125" customWidth="1"/>
    <col min="10762" max="10762" width="8.7109375" customWidth="1"/>
    <col min="10763" max="10763" width="10.5703125" bestFit="1" customWidth="1"/>
    <col min="10764" max="10764" width="6.7109375" customWidth="1"/>
    <col min="10765" max="10765" width="7.5703125" customWidth="1"/>
    <col min="10766" max="10766" width="7.7109375" bestFit="1" customWidth="1"/>
    <col min="10767" max="10768" width="7.5703125" customWidth="1"/>
    <col min="10769" max="10769" width="7.85546875" customWidth="1"/>
    <col min="10770" max="10770" width="5.7109375" customWidth="1"/>
    <col min="10771" max="10771" width="11.5703125" customWidth="1"/>
    <col min="10772" max="10772" width="8.140625" customWidth="1"/>
    <col min="10773" max="10773" width="11.28515625" customWidth="1"/>
    <col min="10774" max="10774" width="5.7109375" customWidth="1"/>
    <col min="10775" max="10775" width="6.7109375" customWidth="1"/>
    <col min="10776" max="10776" width="11.42578125" customWidth="1"/>
    <col min="10777" max="10777" width="8.140625" customWidth="1"/>
    <col min="10778" max="10778" width="8.5703125" bestFit="1" customWidth="1"/>
    <col min="10779" max="10779" width="7.42578125" customWidth="1"/>
    <col min="10780" max="10780" width="7.5703125" customWidth="1"/>
    <col min="10781" max="10782" width="8.140625" customWidth="1"/>
    <col min="11011" max="11012" width="8.140625" customWidth="1"/>
    <col min="11014" max="11014" width="5.7109375" customWidth="1"/>
    <col min="11015" max="11015" width="14.7109375" customWidth="1"/>
    <col min="11016" max="11016" width="26.5703125" bestFit="1" customWidth="1"/>
    <col min="11017" max="11017" width="11.42578125" customWidth="1"/>
    <col min="11018" max="11018" width="8.7109375" customWidth="1"/>
    <col min="11019" max="11019" width="10.5703125" bestFit="1" customWidth="1"/>
    <col min="11020" max="11020" width="6.7109375" customWidth="1"/>
    <col min="11021" max="11021" width="7.5703125" customWidth="1"/>
    <col min="11022" max="11022" width="7.7109375" bestFit="1" customWidth="1"/>
    <col min="11023" max="11024" width="7.5703125" customWidth="1"/>
    <col min="11025" max="11025" width="7.85546875" customWidth="1"/>
    <col min="11026" max="11026" width="5.7109375" customWidth="1"/>
    <col min="11027" max="11027" width="11.5703125" customWidth="1"/>
    <col min="11028" max="11028" width="8.140625" customWidth="1"/>
    <col min="11029" max="11029" width="11.28515625" customWidth="1"/>
    <col min="11030" max="11030" width="5.7109375" customWidth="1"/>
    <col min="11031" max="11031" width="6.7109375" customWidth="1"/>
    <col min="11032" max="11032" width="11.42578125" customWidth="1"/>
    <col min="11033" max="11033" width="8.140625" customWidth="1"/>
    <col min="11034" max="11034" width="8.5703125" bestFit="1" customWidth="1"/>
    <col min="11035" max="11035" width="7.42578125" customWidth="1"/>
    <col min="11036" max="11036" width="7.5703125" customWidth="1"/>
    <col min="11037" max="11038" width="8.140625" customWidth="1"/>
    <col min="11267" max="11268" width="8.140625" customWidth="1"/>
    <col min="11270" max="11270" width="5.7109375" customWidth="1"/>
    <col min="11271" max="11271" width="14.7109375" customWidth="1"/>
    <col min="11272" max="11272" width="26.5703125" bestFit="1" customWidth="1"/>
    <col min="11273" max="11273" width="11.42578125" customWidth="1"/>
    <col min="11274" max="11274" width="8.7109375" customWidth="1"/>
    <col min="11275" max="11275" width="10.5703125" bestFit="1" customWidth="1"/>
    <col min="11276" max="11276" width="6.7109375" customWidth="1"/>
    <col min="11277" max="11277" width="7.5703125" customWidth="1"/>
    <col min="11278" max="11278" width="7.7109375" bestFit="1" customWidth="1"/>
    <col min="11279" max="11280" width="7.5703125" customWidth="1"/>
    <col min="11281" max="11281" width="7.85546875" customWidth="1"/>
    <col min="11282" max="11282" width="5.7109375" customWidth="1"/>
    <col min="11283" max="11283" width="11.5703125" customWidth="1"/>
    <col min="11284" max="11284" width="8.140625" customWidth="1"/>
    <col min="11285" max="11285" width="11.28515625" customWidth="1"/>
    <col min="11286" max="11286" width="5.7109375" customWidth="1"/>
    <col min="11287" max="11287" width="6.7109375" customWidth="1"/>
    <col min="11288" max="11288" width="11.42578125" customWidth="1"/>
    <col min="11289" max="11289" width="8.140625" customWidth="1"/>
    <col min="11290" max="11290" width="8.5703125" bestFit="1" customWidth="1"/>
    <col min="11291" max="11291" width="7.42578125" customWidth="1"/>
    <col min="11292" max="11292" width="7.5703125" customWidth="1"/>
    <col min="11293" max="11294" width="8.140625" customWidth="1"/>
    <col min="11523" max="11524" width="8.140625" customWidth="1"/>
    <col min="11526" max="11526" width="5.7109375" customWidth="1"/>
    <col min="11527" max="11527" width="14.7109375" customWidth="1"/>
    <col min="11528" max="11528" width="26.5703125" bestFit="1" customWidth="1"/>
    <col min="11529" max="11529" width="11.42578125" customWidth="1"/>
    <col min="11530" max="11530" width="8.7109375" customWidth="1"/>
    <col min="11531" max="11531" width="10.5703125" bestFit="1" customWidth="1"/>
    <col min="11532" max="11532" width="6.7109375" customWidth="1"/>
    <col min="11533" max="11533" width="7.5703125" customWidth="1"/>
    <col min="11534" max="11534" width="7.7109375" bestFit="1" customWidth="1"/>
    <col min="11535" max="11536" width="7.5703125" customWidth="1"/>
    <col min="11537" max="11537" width="7.85546875" customWidth="1"/>
    <col min="11538" max="11538" width="5.7109375" customWidth="1"/>
    <col min="11539" max="11539" width="11.5703125" customWidth="1"/>
    <col min="11540" max="11540" width="8.140625" customWidth="1"/>
    <col min="11541" max="11541" width="11.28515625" customWidth="1"/>
    <col min="11542" max="11542" width="5.7109375" customWidth="1"/>
    <col min="11543" max="11543" width="6.7109375" customWidth="1"/>
    <col min="11544" max="11544" width="11.42578125" customWidth="1"/>
    <col min="11545" max="11545" width="8.140625" customWidth="1"/>
    <col min="11546" max="11546" width="8.5703125" bestFit="1" customWidth="1"/>
    <col min="11547" max="11547" width="7.42578125" customWidth="1"/>
    <col min="11548" max="11548" width="7.5703125" customWidth="1"/>
    <col min="11549" max="11550" width="8.140625" customWidth="1"/>
    <col min="11779" max="11780" width="8.140625" customWidth="1"/>
    <col min="11782" max="11782" width="5.7109375" customWidth="1"/>
    <col min="11783" max="11783" width="14.7109375" customWidth="1"/>
    <col min="11784" max="11784" width="26.5703125" bestFit="1" customWidth="1"/>
    <col min="11785" max="11785" width="11.42578125" customWidth="1"/>
    <col min="11786" max="11786" width="8.7109375" customWidth="1"/>
    <col min="11787" max="11787" width="10.5703125" bestFit="1" customWidth="1"/>
    <col min="11788" max="11788" width="6.7109375" customWidth="1"/>
    <col min="11789" max="11789" width="7.5703125" customWidth="1"/>
    <col min="11790" max="11790" width="7.7109375" bestFit="1" customWidth="1"/>
    <col min="11791" max="11792" width="7.5703125" customWidth="1"/>
    <col min="11793" max="11793" width="7.85546875" customWidth="1"/>
    <col min="11794" max="11794" width="5.7109375" customWidth="1"/>
    <col min="11795" max="11795" width="11.5703125" customWidth="1"/>
    <col min="11796" max="11796" width="8.140625" customWidth="1"/>
    <col min="11797" max="11797" width="11.28515625" customWidth="1"/>
    <col min="11798" max="11798" width="5.7109375" customWidth="1"/>
    <col min="11799" max="11799" width="6.7109375" customWidth="1"/>
    <col min="11800" max="11800" width="11.42578125" customWidth="1"/>
    <col min="11801" max="11801" width="8.140625" customWidth="1"/>
    <col min="11802" max="11802" width="8.5703125" bestFit="1" customWidth="1"/>
    <col min="11803" max="11803" width="7.42578125" customWidth="1"/>
    <col min="11804" max="11804" width="7.5703125" customWidth="1"/>
    <col min="11805" max="11806" width="8.140625" customWidth="1"/>
    <col min="12035" max="12036" width="8.140625" customWidth="1"/>
    <col min="12038" max="12038" width="5.7109375" customWidth="1"/>
    <col min="12039" max="12039" width="14.7109375" customWidth="1"/>
    <col min="12040" max="12040" width="26.5703125" bestFit="1" customWidth="1"/>
    <col min="12041" max="12041" width="11.42578125" customWidth="1"/>
    <col min="12042" max="12042" width="8.7109375" customWidth="1"/>
    <col min="12043" max="12043" width="10.5703125" bestFit="1" customWidth="1"/>
    <col min="12044" max="12044" width="6.7109375" customWidth="1"/>
    <col min="12045" max="12045" width="7.5703125" customWidth="1"/>
    <col min="12046" max="12046" width="7.7109375" bestFit="1" customWidth="1"/>
    <col min="12047" max="12048" width="7.5703125" customWidth="1"/>
    <col min="12049" max="12049" width="7.85546875" customWidth="1"/>
    <col min="12050" max="12050" width="5.7109375" customWidth="1"/>
    <col min="12051" max="12051" width="11.5703125" customWidth="1"/>
    <col min="12052" max="12052" width="8.140625" customWidth="1"/>
    <col min="12053" max="12053" width="11.28515625" customWidth="1"/>
    <col min="12054" max="12054" width="5.7109375" customWidth="1"/>
    <col min="12055" max="12055" width="6.7109375" customWidth="1"/>
    <col min="12056" max="12056" width="11.42578125" customWidth="1"/>
    <col min="12057" max="12057" width="8.140625" customWidth="1"/>
    <col min="12058" max="12058" width="8.5703125" bestFit="1" customWidth="1"/>
    <col min="12059" max="12059" width="7.42578125" customWidth="1"/>
    <col min="12060" max="12060" width="7.5703125" customWidth="1"/>
    <col min="12061" max="12062" width="8.140625" customWidth="1"/>
    <col min="12291" max="12292" width="8.140625" customWidth="1"/>
    <col min="12294" max="12294" width="5.7109375" customWidth="1"/>
    <col min="12295" max="12295" width="14.7109375" customWidth="1"/>
    <col min="12296" max="12296" width="26.5703125" bestFit="1" customWidth="1"/>
    <col min="12297" max="12297" width="11.42578125" customWidth="1"/>
    <col min="12298" max="12298" width="8.7109375" customWidth="1"/>
    <col min="12299" max="12299" width="10.5703125" bestFit="1" customWidth="1"/>
    <col min="12300" max="12300" width="6.7109375" customWidth="1"/>
    <col min="12301" max="12301" width="7.5703125" customWidth="1"/>
    <col min="12302" max="12302" width="7.7109375" bestFit="1" customWidth="1"/>
    <col min="12303" max="12304" width="7.5703125" customWidth="1"/>
    <col min="12305" max="12305" width="7.85546875" customWidth="1"/>
    <col min="12306" max="12306" width="5.7109375" customWidth="1"/>
    <col min="12307" max="12307" width="11.5703125" customWidth="1"/>
    <col min="12308" max="12308" width="8.140625" customWidth="1"/>
    <col min="12309" max="12309" width="11.28515625" customWidth="1"/>
    <col min="12310" max="12310" width="5.7109375" customWidth="1"/>
    <col min="12311" max="12311" width="6.7109375" customWidth="1"/>
    <col min="12312" max="12312" width="11.42578125" customWidth="1"/>
    <col min="12313" max="12313" width="8.140625" customWidth="1"/>
    <col min="12314" max="12314" width="8.5703125" bestFit="1" customWidth="1"/>
    <col min="12315" max="12315" width="7.42578125" customWidth="1"/>
    <col min="12316" max="12316" width="7.5703125" customWidth="1"/>
    <col min="12317" max="12318" width="8.140625" customWidth="1"/>
    <col min="12547" max="12548" width="8.140625" customWidth="1"/>
    <col min="12550" max="12550" width="5.7109375" customWidth="1"/>
    <col min="12551" max="12551" width="14.7109375" customWidth="1"/>
    <col min="12552" max="12552" width="26.5703125" bestFit="1" customWidth="1"/>
    <col min="12553" max="12553" width="11.42578125" customWidth="1"/>
    <col min="12554" max="12554" width="8.7109375" customWidth="1"/>
    <col min="12555" max="12555" width="10.5703125" bestFit="1" customWidth="1"/>
    <col min="12556" max="12556" width="6.7109375" customWidth="1"/>
    <col min="12557" max="12557" width="7.5703125" customWidth="1"/>
    <col min="12558" max="12558" width="7.7109375" bestFit="1" customWidth="1"/>
    <col min="12559" max="12560" width="7.5703125" customWidth="1"/>
    <col min="12561" max="12561" width="7.85546875" customWidth="1"/>
    <col min="12562" max="12562" width="5.7109375" customWidth="1"/>
    <col min="12563" max="12563" width="11.5703125" customWidth="1"/>
    <col min="12564" max="12564" width="8.140625" customWidth="1"/>
    <col min="12565" max="12565" width="11.28515625" customWidth="1"/>
    <col min="12566" max="12566" width="5.7109375" customWidth="1"/>
    <col min="12567" max="12567" width="6.7109375" customWidth="1"/>
    <col min="12568" max="12568" width="11.42578125" customWidth="1"/>
    <col min="12569" max="12569" width="8.140625" customWidth="1"/>
    <col min="12570" max="12570" width="8.5703125" bestFit="1" customWidth="1"/>
    <col min="12571" max="12571" width="7.42578125" customWidth="1"/>
    <col min="12572" max="12572" width="7.5703125" customWidth="1"/>
    <col min="12573" max="12574" width="8.140625" customWidth="1"/>
    <col min="12803" max="12804" width="8.140625" customWidth="1"/>
    <col min="12806" max="12806" width="5.7109375" customWidth="1"/>
    <col min="12807" max="12807" width="14.7109375" customWidth="1"/>
    <col min="12808" max="12808" width="26.5703125" bestFit="1" customWidth="1"/>
    <col min="12809" max="12809" width="11.42578125" customWidth="1"/>
    <col min="12810" max="12810" width="8.7109375" customWidth="1"/>
    <col min="12811" max="12811" width="10.5703125" bestFit="1" customWidth="1"/>
    <col min="12812" max="12812" width="6.7109375" customWidth="1"/>
    <col min="12813" max="12813" width="7.5703125" customWidth="1"/>
    <col min="12814" max="12814" width="7.7109375" bestFit="1" customWidth="1"/>
    <col min="12815" max="12816" width="7.5703125" customWidth="1"/>
    <col min="12817" max="12817" width="7.85546875" customWidth="1"/>
    <col min="12818" max="12818" width="5.7109375" customWidth="1"/>
    <col min="12819" max="12819" width="11.5703125" customWidth="1"/>
    <col min="12820" max="12820" width="8.140625" customWidth="1"/>
    <col min="12821" max="12821" width="11.28515625" customWidth="1"/>
    <col min="12822" max="12822" width="5.7109375" customWidth="1"/>
    <col min="12823" max="12823" width="6.7109375" customWidth="1"/>
    <col min="12824" max="12824" width="11.42578125" customWidth="1"/>
    <col min="12825" max="12825" width="8.140625" customWidth="1"/>
    <col min="12826" max="12826" width="8.5703125" bestFit="1" customWidth="1"/>
    <col min="12827" max="12827" width="7.42578125" customWidth="1"/>
    <col min="12828" max="12828" width="7.5703125" customWidth="1"/>
    <col min="12829" max="12830" width="8.140625" customWidth="1"/>
    <col min="13059" max="13060" width="8.140625" customWidth="1"/>
    <col min="13062" max="13062" width="5.7109375" customWidth="1"/>
    <col min="13063" max="13063" width="14.7109375" customWidth="1"/>
    <col min="13064" max="13064" width="26.5703125" bestFit="1" customWidth="1"/>
    <col min="13065" max="13065" width="11.42578125" customWidth="1"/>
    <col min="13066" max="13066" width="8.7109375" customWidth="1"/>
    <col min="13067" max="13067" width="10.5703125" bestFit="1" customWidth="1"/>
    <col min="13068" max="13068" width="6.7109375" customWidth="1"/>
    <col min="13069" max="13069" width="7.5703125" customWidth="1"/>
    <col min="13070" max="13070" width="7.7109375" bestFit="1" customWidth="1"/>
    <col min="13071" max="13072" width="7.5703125" customWidth="1"/>
    <col min="13073" max="13073" width="7.85546875" customWidth="1"/>
    <col min="13074" max="13074" width="5.7109375" customWidth="1"/>
    <col min="13075" max="13075" width="11.5703125" customWidth="1"/>
    <col min="13076" max="13076" width="8.140625" customWidth="1"/>
    <col min="13077" max="13077" width="11.28515625" customWidth="1"/>
    <col min="13078" max="13078" width="5.7109375" customWidth="1"/>
    <col min="13079" max="13079" width="6.7109375" customWidth="1"/>
    <col min="13080" max="13080" width="11.42578125" customWidth="1"/>
    <col min="13081" max="13081" width="8.140625" customWidth="1"/>
    <col min="13082" max="13082" width="8.5703125" bestFit="1" customWidth="1"/>
    <col min="13083" max="13083" width="7.42578125" customWidth="1"/>
    <col min="13084" max="13084" width="7.5703125" customWidth="1"/>
    <col min="13085" max="13086" width="8.140625" customWidth="1"/>
    <col min="13315" max="13316" width="8.140625" customWidth="1"/>
    <col min="13318" max="13318" width="5.7109375" customWidth="1"/>
    <col min="13319" max="13319" width="14.7109375" customWidth="1"/>
    <col min="13320" max="13320" width="26.5703125" bestFit="1" customWidth="1"/>
    <col min="13321" max="13321" width="11.42578125" customWidth="1"/>
    <col min="13322" max="13322" width="8.7109375" customWidth="1"/>
    <col min="13323" max="13323" width="10.5703125" bestFit="1" customWidth="1"/>
    <col min="13324" max="13324" width="6.7109375" customWidth="1"/>
    <col min="13325" max="13325" width="7.5703125" customWidth="1"/>
    <col min="13326" max="13326" width="7.7109375" bestFit="1" customWidth="1"/>
    <col min="13327" max="13328" width="7.5703125" customWidth="1"/>
    <col min="13329" max="13329" width="7.85546875" customWidth="1"/>
    <col min="13330" max="13330" width="5.7109375" customWidth="1"/>
    <col min="13331" max="13331" width="11.5703125" customWidth="1"/>
    <col min="13332" max="13332" width="8.140625" customWidth="1"/>
    <col min="13333" max="13333" width="11.28515625" customWidth="1"/>
    <col min="13334" max="13334" width="5.7109375" customWidth="1"/>
    <col min="13335" max="13335" width="6.7109375" customWidth="1"/>
    <col min="13336" max="13336" width="11.42578125" customWidth="1"/>
    <col min="13337" max="13337" width="8.140625" customWidth="1"/>
    <col min="13338" max="13338" width="8.5703125" bestFit="1" customWidth="1"/>
    <col min="13339" max="13339" width="7.42578125" customWidth="1"/>
    <col min="13340" max="13340" width="7.5703125" customWidth="1"/>
    <col min="13341" max="13342" width="8.140625" customWidth="1"/>
    <col min="13571" max="13572" width="8.140625" customWidth="1"/>
    <col min="13574" max="13574" width="5.7109375" customWidth="1"/>
    <col min="13575" max="13575" width="14.7109375" customWidth="1"/>
    <col min="13576" max="13576" width="26.5703125" bestFit="1" customWidth="1"/>
    <col min="13577" max="13577" width="11.42578125" customWidth="1"/>
    <col min="13578" max="13578" width="8.7109375" customWidth="1"/>
    <col min="13579" max="13579" width="10.5703125" bestFit="1" customWidth="1"/>
    <col min="13580" max="13580" width="6.7109375" customWidth="1"/>
    <col min="13581" max="13581" width="7.5703125" customWidth="1"/>
    <col min="13582" max="13582" width="7.7109375" bestFit="1" customWidth="1"/>
    <col min="13583" max="13584" width="7.5703125" customWidth="1"/>
    <col min="13585" max="13585" width="7.85546875" customWidth="1"/>
    <col min="13586" max="13586" width="5.7109375" customWidth="1"/>
    <col min="13587" max="13587" width="11.5703125" customWidth="1"/>
    <col min="13588" max="13588" width="8.140625" customWidth="1"/>
    <col min="13589" max="13589" width="11.28515625" customWidth="1"/>
    <col min="13590" max="13590" width="5.7109375" customWidth="1"/>
    <col min="13591" max="13591" width="6.7109375" customWidth="1"/>
    <col min="13592" max="13592" width="11.42578125" customWidth="1"/>
    <col min="13593" max="13593" width="8.140625" customWidth="1"/>
    <col min="13594" max="13594" width="8.5703125" bestFit="1" customWidth="1"/>
    <col min="13595" max="13595" width="7.42578125" customWidth="1"/>
    <col min="13596" max="13596" width="7.5703125" customWidth="1"/>
    <col min="13597" max="13598" width="8.140625" customWidth="1"/>
    <col min="13827" max="13828" width="8.140625" customWidth="1"/>
    <col min="13830" max="13830" width="5.7109375" customWidth="1"/>
    <col min="13831" max="13831" width="14.7109375" customWidth="1"/>
    <col min="13832" max="13832" width="26.5703125" bestFit="1" customWidth="1"/>
    <col min="13833" max="13833" width="11.42578125" customWidth="1"/>
    <col min="13834" max="13834" width="8.7109375" customWidth="1"/>
    <col min="13835" max="13835" width="10.5703125" bestFit="1" customWidth="1"/>
    <col min="13836" max="13836" width="6.7109375" customWidth="1"/>
    <col min="13837" max="13837" width="7.5703125" customWidth="1"/>
    <col min="13838" max="13838" width="7.7109375" bestFit="1" customWidth="1"/>
    <col min="13839" max="13840" width="7.5703125" customWidth="1"/>
    <col min="13841" max="13841" width="7.85546875" customWidth="1"/>
    <col min="13842" max="13842" width="5.7109375" customWidth="1"/>
    <col min="13843" max="13843" width="11.5703125" customWidth="1"/>
    <col min="13844" max="13844" width="8.140625" customWidth="1"/>
    <col min="13845" max="13845" width="11.28515625" customWidth="1"/>
    <col min="13846" max="13846" width="5.7109375" customWidth="1"/>
    <col min="13847" max="13847" width="6.7109375" customWidth="1"/>
    <col min="13848" max="13848" width="11.42578125" customWidth="1"/>
    <col min="13849" max="13849" width="8.140625" customWidth="1"/>
    <col min="13850" max="13850" width="8.5703125" bestFit="1" customWidth="1"/>
    <col min="13851" max="13851" width="7.42578125" customWidth="1"/>
    <col min="13852" max="13852" width="7.5703125" customWidth="1"/>
    <col min="13853" max="13854" width="8.140625" customWidth="1"/>
    <col min="14083" max="14084" width="8.140625" customWidth="1"/>
    <col min="14086" max="14086" width="5.7109375" customWidth="1"/>
    <col min="14087" max="14087" width="14.7109375" customWidth="1"/>
    <col min="14088" max="14088" width="26.5703125" bestFit="1" customWidth="1"/>
    <col min="14089" max="14089" width="11.42578125" customWidth="1"/>
    <col min="14090" max="14090" width="8.7109375" customWidth="1"/>
    <col min="14091" max="14091" width="10.5703125" bestFit="1" customWidth="1"/>
    <col min="14092" max="14092" width="6.7109375" customWidth="1"/>
    <col min="14093" max="14093" width="7.5703125" customWidth="1"/>
    <col min="14094" max="14094" width="7.7109375" bestFit="1" customWidth="1"/>
    <col min="14095" max="14096" width="7.5703125" customWidth="1"/>
    <col min="14097" max="14097" width="7.85546875" customWidth="1"/>
    <col min="14098" max="14098" width="5.7109375" customWidth="1"/>
    <col min="14099" max="14099" width="11.5703125" customWidth="1"/>
    <col min="14100" max="14100" width="8.140625" customWidth="1"/>
    <col min="14101" max="14101" width="11.28515625" customWidth="1"/>
    <col min="14102" max="14102" width="5.7109375" customWidth="1"/>
    <col min="14103" max="14103" width="6.7109375" customWidth="1"/>
    <col min="14104" max="14104" width="11.42578125" customWidth="1"/>
    <col min="14105" max="14105" width="8.140625" customWidth="1"/>
    <col min="14106" max="14106" width="8.5703125" bestFit="1" customWidth="1"/>
    <col min="14107" max="14107" width="7.42578125" customWidth="1"/>
    <col min="14108" max="14108" width="7.5703125" customWidth="1"/>
    <col min="14109" max="14110" width="8.140625" customWidth="1"/>
    <col min="14339" max="14340" width="8.140625" customWidth="1"/>
    <col min="14342" max="14342" width="5.7109375" customWidth="1"/>
    <col min="14343" max="14343" width="14.7109375" customWidth="1"/>
    <col min="14344" max="14344" width="26.5703125" bestFit="1" customWidth="1"/>
    <col min="14345" max="14345" width="11.42578125" customWidth="1"/>
    <col min="14346" max="14346" width="8.7109375" customWidth="1"/>
    <col min="14347" max="14347" width="10.5703125" bestFit="1" customWidth="1"/>
    <col min="14348" max="14348" width="6.7109375" customWidth="1"/>
    <col min="14349" max="14349" width="7.5703125" customWidth="1"/>
    <col min="14350" max="14350" width="7.7109375" bestFit="1" customWidth="1"/>
    <col min="14351" max="14352" width="7.5703125" customWidth="1"/>
    <col min="14353" max="14353" width="7.85546875" customWidth="1"/>
    <col min="14354" max="14354" width="5.7109375" customWidth="1"/>
    <col min="14355" max="14355" width="11.5703125" customWidth="1"/>
    <col min="14356" max="14356" width="8.140625" customWidth="1"/>
    <col min="14357" max="14357" width="11.28515625" customWidth="1"/>
    <col min="14358" max="14358" width="5.7109375" customWidth="1"/>
    <col min="14359" max="14359" width="6.7109375" customWidth="1"/>
    <col min="14360" max="14360" width="11.42578125" customWidth="1"/>
    <col min="14361" max="14361" width="8.140625" customWidth="1"/>
    <col min="14362" max="14362" width="8.5703125" bestFit="1" customWidth="1"/>
    <col min="14363" max="14363" width="7.42578125" customWidth="1"/>
    <col min="14364" max="14364" width="7.5703125" customWidth="1"/>
    <col min="14365" max="14366" width="8.140625" customWidth="1"/>
    <col min="14595" max="14596" width="8.140625" customWidth="1"/>
    <col min="14598" max="14598" width="5.7109375" customWidth="1"/>
    <col min="14599" max="14599" width="14.7109375" customWidth="1"/>
    <col min="14600" max="14600" width="26.5703125" bestFit="1" customWidth="1"/>
    <col min="14601" max="14601" width="11.42578125" customWidth="1"/>
    <col min="14602" max="14602" width="8.7109375" customWidth="1"/>
    <col min="14603" max="14603" width="10.5703125" bestFit="1" customWidth="1"/>
    <col min="14604" max="14604" width="6.7109375" customWidth="1"/>
    <col min="14605" max="14605" width="7.5703125" customWidth="1"/>
    <col min="14606" max="14606" width="7.7109375" bestFit="1" customWidth="1"/>
    <col min="14607" max="14608" width="7.5703125" customWidth="1"/>
    <col min="14609" max="14609" width="7.85546875" customWidth="1"/>
    <col min="14610" max="14610" width="5.7109375" customWidth="1"/>
    <col min="14611" max="14611" width="11.5703125" customWidth="1"/>
    <col min="14612" max="14612" width="8.140625" customWidth="1"/>
    <col min="14613" max="14613" width="11.28515625" customWidth="1"/>
    <col min="14614" max="14614" width="5.7109375" customWidth="1"/>
    <col min="14615" max="14615" width="6.7109375" customWidth="1"/>
    <col min="14616" max="14616" width="11.42578125" customWidth="1"/>
    <col min="14617" max="14617" width="8.140625" customWidth="1"/>
    <col min="14618" max="14618" width="8.5703125" bestFit="1" customWidth="1"/>
    <col min="14619" max="14619" width="7.42578125" customWidth="1"/>
    <col min="14620" max="14620" width="7.5703125" customWidth="1"/>
    <col min="14621" max="14622" width="8.140625" customWidth="1"/>
    <col min="14851" max="14852" width="8.140625" customWidth="1"/>
    <col min="14854" max="14854" width="5.7109375" customWidth="1"/>
    <col min="14855" max="14855" width="14.7109375" customWidth="1"/>
    <col min="14856" max="14856" width="26.5703125" bestFit="1" customWidth="1"/>
    <col min="14857" max="14857" width="11.42578125" customWidth="1"/>
    <col min="14858" max="14858" width="8.7109375" customWidth="1"/>
    <col min="14859" max="14859" width="10.5703125" bestFit="1" customWidth="1"/>
    <col min="14860" max="14860" width="6.7109375" customWidth="1"/>
    <col min="14861" max="14861" width="7.5703125" customWidth="1"/>
    <col min="14862" max="14862" width="7.7109375" bestFit="1" customWidth="1"/>
    <col min="14863" max="14864" width="7.5703125" customWidth="1"/>
    <col min="14865" max="14865" width="7.85546875" customWidth="1"/>
    <col min="14866" max="14866" width="5.7109375" customWidth="1"/>
    <col min="14867" max="14867" width="11.5703125" customWidth="1"/>
    <col min="14868" max="14868" width="8.140625" customWidth="1"/>
    <col min="14869" max="14869" width="11.28515625" customWidth="1"/>
    <col min="14870" max="14870" width="5.7109375" customWidth="1"/>
    <col min="14871" max="14871" width="6.7109375" customWidth="1"/>
    <col min="14872" max="14872" width="11.42578125" customWidth="1"/>
    <col min="14873" max="14873" width="8.140625" customWidth="1"/>
    <col min="14874" max="14874" width="8.5703125" bestFit="1" customWidth="1"/>
    <col min="14875" max="14875" width="7.42578125" customWidth="1"/>
    <col min="14876" max="14876" width="7.5703125" customWidth="1"/>
    <col min="14877" max="14878" width="8.140625" customWidth="1"/>
    <col min="15107" max="15108" width="8.140625" customWidth="1"/>
    <col min="15110" max="15110" width="5.7109375" customWidth="1"/>
    <col min="15111" max="15111" width="14.7109375" customWidth="1"/>
    <col min="15112" max="15112" width="26.5703125" bestFit="1" customWidth="1"/>
    <col min="15113" max="15113" width="11.42578125" customWidth="1"/>
    <col min="15114" max="15114" width="8.7109375" customWidth="1"/>
    <col min="15115" max="15115" width="10.5703125" bestFit="1" customWidth="1"/>
    <col min="15116" max="15116" width="6.7109375" customWidth="1"/>
    <col min="15117" max="15117" width="7.5703125" customWidth="1"/>
    <col min="15118" max="15118" width="7.7109375" bestFit="1" customWidth="1"/>
    <col min="15119" max="15120" width="7.5703125" customWidth="1"/>
    <col min="15121" max="15121" width="7.85546875" customWidth="1"/>
    <col min="15122" max="15122" width="5.7109375" customWidth="1"/>
    <col min="15123" max="15123" width="11.5703125" customWidth="1"/>
    <col min="15124" max="15124" width="8.140625" customWidth="1"/>
    <col min="15125" max="15125" width="11.28515625" customWidth="1"/>
    <col min="15126" max="15126" width="5.7109375" customWidth="1"/>
    <col min="15127" max="15127" width="6.7109375" customWidth="1"/>
    <col min="15128" max="15128" width="11.42578125" customWidth="1"/>
    <col min="15129" max="15129" width="8.140625" customWidth="1"/>
    <col min="15130" max="15130" width="8.5703125" bestFit="1" customWidth="1"/>
    <col min="15131" max="15131" width="7.42578125" customWidth="1"/>
    <col min="15132" max="15132" width="7.5703125" customWidth="1"/>
    <col min="15133" max="15134" width="8.140625" customWidth="1"/>
    <col min="15363" max="15364" width="8.140625" customWidth="1"/>
    <col min="15366" max="15366" width="5.7109375" customWidth="1"/>
    <col min="15367" max="15367" width="14.7109375" customWidth="1"/>
    <col min="15368" max="15368" width="26.5703125" bestFit="1" customWidth="1"/>
    <col min="15369" max="15369" width="11.42578125" customWidth="1"/>
    <col min="15370" max="15370" width="8.7109375" customWidth="1"/>
    <col min="15371" max="15371" width="10.5703125" bestFit="1" customWidth="1"/>
    <col min="15372" max="15372" width="6.7109375" customWidth="1"/>
    <col min="15373" max="15373" width="7.5703125" customWidth="1"/>
    <col min="15374" max="15374" width="7.7109375" bestFit="1" customWidth="1"/>
    <col min="15375" max="15376" width="7.5703125" customWidth="1"/>
    <col min="15377" max="15377" width="7.85546875" customWidth="1"/>
    <col min="15378" max="15378" width="5.7109375" customWidth="1"/>
    <col min="15379" max="15379" width="11.5703125" customWidth="1"/>
    <col min="15380" max="15380" width="8.140625" customWidth="1"/>
    <col min="15381" max="15381" width="11.28515625" customWidth="1"/>
    <col min="15382" max="15382" width="5.7109375" customWidth="1"/>
    <col min="15383" max="15383" width="6.7109375" customWidth="1"/>
    <col min="15384" max="15384" width="11.42578125" customWidth="1"/>
    <col min="15385" max="15385" width="8.140625" customWidth="1"/>
    <col min="15386" max="15386" width="8.5703125" bestFit="1" customWidth="1"/>
    <col min="15387" max="15387" width="7.42578125" customWidth="1"/>
    <col min="15388" max="15388" width="7.5703125" customWidth="1"/>
    <col min="15389" max="15390" width="8.140625" customWidth="1"/>
    <col min="15619" max="15620" width="8.140625" customWidth="1"/>
    <col min="15622" max="15622" width="5.7109375" customWidth="1"/>
    <col min="15623" max="15623" width="14.7109375" customWidth="1"/>
    <col min="15624" max="15624" width="26.5703125" bestFit="1" customWidth="1"/>
    <col min="15625" max="15625" width="11.42578125" customWidth="1"/>
    <col min="15626" max="15626" width="8.7109375" customWidth="1"/>
    <col min="15627" max="15627" width="10.5703125" bestFit="1" customWidth="1"/>
    <col min="15628" max="15628" width="6.7109375" customWidth="1"/>
    <col min="15629" max="15629" width="7.5703125" customWidth="1"/>
    <col min="15630" max="15630" width="7.7109375" bestFit="1" customWidth="1"/>
    <col min="15631" max="15632" width="7.5703125" customWidth="1"/>
    <col min="15633" max="15633" width="7.85546875" customWidth="1"/>
    <col min="15634" max="15634" width="5.7109375" customWidth="1"/>
    <col min="15635" max="15635" width="11.5703125" customWidth="1"/>
    <col min="15636" max="15636" width="8.140625" customWidth="1"/>
    <col min="15637" max="15637" width="11.28515625" customWidth="1"/>
    <col min="15638" max="15638" width="5.7109375" customWidth="1"/>
    <col min="15639" max="15639" width="6.7109375" customWidth="1"/>
    <col min="15640" max="15640" width="11.42578125" customWidth="1"/>
    <col min="15641" max="15641" width="8.140625" customWidth="1"/>
    <col min="15642" max="15642" width="8.5703125" bestFit="1" customWidth="1"/>
    <col min="15643" max="15643" width="7.42578125" customWidth="1"/>
    <col min="15644" max="15644" width="7.5703125" customWidth="1"/>
    <col min="15645" max="15646" width="8.140625" customWidth="1"/>
    <col min="15875" max="15876" width="8.140625" customWidth="1"/>
    <col min="15878" max="15878" width="5.7109375" customWidth="1"/>
    <col min="15879" max="15879" width="14.7109375" customWidth="1"/>
    <col min="15880" max="15880" width="26.5703125" bestFit="1" customWidth="1"/>
    <col min="15881" max="15881" width="11.42578125" customWidth="1"/>
    <col min="15882" max="15882" width="8.7109375" customWidth="1"/>
    <col min="15883" max="15883" width="10.5703125" bestFit="1" customWidth="1"/>
    <col min="15884" max="15884" width="6.7109375" customWidth="1"/>
    <col min="15885" max="15885" width="7.5703125" customWidth="1"/>
    <col min="15886" max="15886" width="7.7109375" bestFit="1" customWidth="1"/>
    <col min="15887" max="15888" width="7.5703125" customWidth="1"/>
    <col min="15889" max="15889" width="7.85546875" customWidth="1"/>
    <col min="15890" max="15890" width="5.7109375" customWidth="1"/>
    <col min="15891" max="15891" width="11.5703125" customWidth="1"/>
    <col min="15892" max="15892" width="8.140625" customWidth="1"/>
    <col min="15893" max="15893" width="11.28515625" customWidth="1"/>
    <col min="15894" max="15894" width="5.7109375" customWidth="1"/>
    <col min="15895" max="15895" width="6.7109375" customWidth="1"/>
    <col min="15896" max="15896" width="11.42578125" customWidth="1"/>
    <col min="15897" max="15897" width="8.140625" customWidth="1"/>
    <col min="15898" max="15898" width="8.5703125" bestFit="1" customWidth="1"/>
    <col min="15899" max="15899" width="7.42578125" customWidth="1"/>
    <col min="15900" max="15900" width="7.5703125" customWidth="1"/>
    <col min="15901" max="15902" width="8.140625" customWidth="1"/>
    <col min="16131" max="16132" width="8.140625" customWidth="1"/>
    <col min="16134" max="16134" width="5.7109375" customWidth="1"/>
    <col min="16135" max="16135" width="14.7109375" customWidth="1"/>
    <col min="16136" max="16136" width="26.5703125" bestFit="1" customWidth="1"/>
    <col min="16137" max="16137" width="11.42578125" customWidth="1"/>
    <col min="16138" max="16138" width="8.7109375" customWidth="1"/>
    <col min="16139" max="16139" width="10.5703125" bestFit="1" customWidth="1"/>
    <col min="16140" max="16140" width="6.7109375" customWidth="1"/>
    <col min="16141" max="16141" width="7.5703125" customWidth="1"/>
    <col min="16142" max="16142" width="7.7109375" bestFit="1" customWidth="1"/>
    <col min="16143" max="16144" width="7.5703125" customWidth="1"/>
    <col min="16145" max="16145" width="7.85546875" customWidth="1"/>
    <col min="16146" max="16146" width="5.7109375" customWidth="1"/>
    <col min="16147" max="16147" width="11.5703125" customWidth="1"/>
    <col min="16148" max="16148" width="8.140625" customWidth="1"/>
    <col min="16149" max="16149" width="11.28515625" customWidth="1"/>
    <col min="16150" max="16150" width="5.7109375" customWidth="1"/>
    <col min="16151" max="16151" width="6.7109375" customWidth="1"/>
    <col min="16152" max="16152" width="11.42578125" customWidth="1"/>
    <col min="16153" max="16153" width="8.140625" customWidth="1"/>
    <col min="16154" max="16154" width="8.5703125" bestFit="1" customWidth="1"/>
    <col min="16155" max="16155" width="7.42578125" customWidth="1"/>
    <col min="16156" max="16156" width="7.5703125" customWidth="1"/>
    <col min="16157" max="16158" width="8.140625" customWidth="1"/>
  </cols>
  <sheetData>
    <row r="1" spans="1:30" s="8" customFormat="1" ht="12.75" x14ac:dyDescent="0.2">
      <c r="A1" s="2" t="s">
        <v>3</v>
      </c>
      <c r="B1" s="2" t="s">
        <v>133</v>
      </c>
      <c r="C1" s="1"/>
      <c r="D1" s="60" t="s">
        <v>126</v>
      </c>
      <c r="E1" s="60" t="s">
        <v>0</v>
      </c>
      <c r="F1" s="65" t="s">
        <v>1</v>
      </c>
      <c r="G1" s="65" t="s">
        <v>1</v>
      </c>
      <c r="H1" s="62"/>
      <c r="I1" s="1"/>
      <c r="J1" s="2" t="s">
        <v>2</v>
      </c>
      <c r="K1" s="2" t="s">
        <v>102</v>
      </c>
      <c r="L1" s="4" t="s">
        <v>4</v>
      </c>
      <c r="M1" s="5" t="s">
        <v>5</v>
      </c>
      <c r="N1" s="6" t="s">
        <v>6</v>
      </c>
      <c r="O1" s="6" t="s">
        <v>7</v>
      </c>
      <c r="P1" s="4" t="s">
        <v>8</v>
      </c>
      <c r="Q1" s="6" t="s">
        <v>9</v>
      </c>
      <c r="R1" s="96" t="s">
        <v>10</v>
      </c>
      <c r="S1" s="6" t="s">
        <v>11</v>
      </c>
      <c r="T1" s="96" t="s">
        <v>12</v>
      </c>
      <c r="U1" s="100" t="s">
        <v>13</v>
      </c>
      <c r="V1" s="96" t="s">
        <v>14</v>
      </c>
      <c r="W1" s="2" t="s">
        <v>15</v>
      </c>
      <c r="X1" s="4" t="s">
        <v>16</v>
      </c>
      <c r="Y1" s="100" t="s">
        <v>17</v>
      </c>
      <c r="Z1" s="100" t="s">
        <v>18</v>
      </c>
      <c r="AA1" s="4" t="s">
        <v>19</v>
      </c>
      <c r="AB1" s="7" t="s">
        <v>19</v>
      </c>
      <c r="AC1" s="6" t="s">
        <v>20</v>
      </c>
      <c r="AD1" s="6" t="s">
        <v>21</v>
      </c>
    </row>
    <row r="2" spans="1:30" s="14" customFormat="1" ht="12.75" x14ac:dyDescent="0.2">
      <c r="A2" s="3" t="s">
        <v>61</v>
      </c>
      <c r="B2" s="3" t="s">
        <v>23</v>
      </c>
      <c r="C2" s="3" t="s">
        <v>22</v>
      </c>
      <c r="D2" s="61" t="s">
        <v>127</v>
      </c>
      <c r="E2" s="61" t="s">
        <v>23</v>
      </c>
      <c r="F2" s="66" t="s">
        <v>24</v>
      </c>
      <c r="G2" s="66" t="s">
        <v>25</v>
      </c>
      <c r="H2" s="63" t="s">
        <v>26</v>
      </c>
      <c r="I2" s="3" t="s">
        <v>27</v>
      </c>
      <c r="J2" s="3" t="s">
        <v>28</v>
      </c>
      <c r="K2" s="3" t="s">
        <v>103</v>
      </c>
      <c r="L2" s="9" t="s">
        <v>29</v>
      </c>
      <c r="M2" s="10" t="s">
        <v>30</v>
      </c>
      <c r="N2" s="11" t="s">
        <v>31</v>
      </c>
      <c r="O2" s="11" t="s">
        <v>31</v>
      </c>
      <c r="P2" s="9" t="s">
        <v>32</v>
      </c>
      <c r="Q2" s="11" t="s">
        <v>33</v>
      </c>
      <c r="R2" s="97" t="s">
        <v>34</v>
      </c>
      <c r="S2" s="11" t="s">
        <v>35</v>
      </c>
      <c r="T2" s="97" t="s">
        <v>36</v>
      </c>
      <c r="U2" s="101" t="s">
        <v>34</v>
      </c>
      <c r="V2" s="97" t="s">
        <v>37</v>
      </c>
      <c r="W2" s="3" t="s">
        <v>34</v>
      </c>
      <c r="X2" s="9" t="s">
        <v>34</v>
      </c>
      <c r="Y2" s="101" t="s">
        <v>34</v>
      </c>
      <c r="Z2" s="101" t="s">
        <v>34</v>
      </c>
      <c r="AA2" s="9" t="s">
        <v>38</v>
      </c>
      <c r="AB2" s="12" t="s">
        <v>39</v>
      </c>
      <c r="AC2" s="13" t="s">
        <v>40</v>
      </c>
      <c r="AD2" s="13" t="s">
        <v>41</v>
      </c>
    </row>
    <row r="3" spans="1:30" s="24" customFormat="1" x14ac:dyDescent="0.25">
      <c r="A3" s="82" t="s">
        <v>53</v>
      </c>
      <c r="B3" s="83">
        <v>42489</v>
      </c>
      <c r="C3" s="98">
        <v>183025</v>
      </c>
      <c r="D3" s="84" t="s">
        <v>134</v>
      </c>
      <c r="E3" s="83">
        <v>42496</v>
      </c>
      <c r="F3" s="85">
        <v>144</v>
      </c>
      <c r="G3" s="85">
        <v>12</v>
      </c>
      <c r="H3" s="82" t="s">
        <v>51</v>
      </c>
      <c r="I3" s="99" t="s">
        <v>105</v>
      </c>
      <c r="J3" s="86">
        <v>43219</v>
      </c>
      <c r="K3" s="87" t="s">
        <v>51</v>
      </c>
      <c r="L3" s="82">
        <v>2</v>
      </c>
      <c r="M3" s="99">
        <v>11932</v>
      </c>
      <c r="N3" s="17">
        <f t="shared" ref="N3:N18" si="0">G3/L3</f>
        <v>6</v>
      </c>
      <c r="O3" s="17">
        <f t="shared" ref="O3:O18" si="1">ROUNDUP(N3,0)</f>
        <v>6</v>
      </c>
      <c r="P3" s="94">
        <v>650</v>
      </c>
      <c r="Q3" s="17">
        <f t="shared" ref="Q3:Q18" si="2">M3/P3</f>
        <v>18.356923076923078</v>
      </c>
      <c r="R3" s="82">
        <v>15</v>
      </c>
      <c r="S3" s="19">
        <f t="shared" ref="S3:S18" si="3">G3*0.5</f>
        <v>6</v>
      </c>
      <c r="T3" s="95">
        <v>4</v>
      </c>
      <c r="U3" s="102">
        <f t="shared" ref="U3:U18" si="4">(T3*0.167)*O3</f>
        <v>4.008</v>
      </c>
      <c r="V3" s="95">
        <v>34</v>
      </c>
      <c r="W3" s="15">
        <f t="shared" ref="W3:W18" si="5">(V3*N3)*0.083</f>
        <v>16.932000000000002</v>
      </c>
      <c r="X3" s="15">
        <f t="shared" ref="X3:X18" si="6">(0.5*L3)*O3</f>
        <v>6</v>
      </c>
      <c r="Y3" s="102">
        <f>1.76*(L3*2)</f>
        <v>7.04</v>
      </c>
      <c r="Z3" s="104">
        <f t="shared" ref="Z3:Z18" si="7">G3*(16/60)</f>
        <v>3.2</v>
      </c>
      <c r="AA3" s="88"/>
      <c r="AB3" s="20">
        <f t="shared" ref="AB3:AB18" si="8">(AA3*0.167)*G3</f>
        <v>0</v>
      </c>
      <c r="AC3" s="23">
        <f t="shared" ref="AC3:AC18" si="9">(Q3*O3)+(R3+S3+U3+W3+X3+Y3+AB3)</f>
        <v>165.12153846153845</v>
      </c>
      <c r="AD3" s="23">
        <f t="shared" ref="AD3:AD18" si="10">AC3/60</f>
        <v>2.7520256410256407</v>
      </c>
    </row>
    <row r="4" spans="1:30" x14ac:dyDescent="0.25">
      <c r="A4" s="82" t="s">
        <v>54</v>
      </c>
      <c r="B4" s="83">
        <v>42493</v>
      </c>
      <c r="C4" s="84" t="s">
        <v>55</v>
      </c>
      <c r="D4" s="84" t="s">
        <v>129</v>
      </c>
      <c r="E4" s="83">
        <v>42515</v>
      </c>
      <c r="F4" s="82">
        <v>2000</v>
      </c>
      <c r="G4" s="82">
        <v>2000</v>
      </c>
      <c r="H4" s="82" t="s">
        <v>56</v>
      </c>
      <c r="I4" s="82" t="s">
        <v>106</v>
      </c>
      <c r="J4" s="86">
        <v>43225</v>
      </c>
      <c r="K4" s="87" t="s">
        <v>51</v>
      </c>
      <c r="L4" s="82">
        <v>2</v>
      </c>
      <c r="M4" s="88">
        <v>7760</v>
      </c>
      <c r="N4" s="26">
        <f t="shared" si="0"/>
        <v>1000</v>
      </c>
      <c r="O4" s="26">
        <f t="shared" si="1"/>
        <v>1000</v>
      </c>
      <c r="P4" s="94">
        <v>650</v>
      </c>
      <c r="Q4" s="26">
        <f t="shared" si="2"/>
        <v>11.938461538461539</v>
      </c>
      <c r="R4" s="82">
        <v>15</v>
      </c>
      <c r="S4" s="27">
        <f t="shared" si="3"/>
        <v>1000</v>
      </c>
      <c r="T4" s="95">
        <v>7</v>
      </c>
      <c r="U4" s="103">
        <f t="shared" si="4"/>
        <v>1169</v>
      </c>
      <c r="V4" s="95">
        <v>10</v>
      </c>
      <c r="W4" s="15">
        <f t="shared" si="5"/>
        <v>830</v>
      </c>
      <c r="X4" s="25">
        <f t="shared" si="6"/>
        <v>1000</v>
      </c>
      <c r="Y4" s="102">
        <f>1.76*(L4*2)</f>
        <v>7.04</v>
      </c>
      <c r="Z4" s="104">
        <f t="shared" si="7"/>
        <v>533.33333333333337</v>
      </c>
      <c r="AA4" s="88"/>
      <c r="AB4" s="20">
        <f t="shared" si="8"/>
        <v>0</v>
      </c>
      <c r="AC4" s="23">
        <f t="shared" si="9"/>
        <v>15959.50153846154</v>
      </c>
      <c r="AD4" s="30">
        <f t="shared" si="10"/>
        <v>265.99169230769235</v>
      </c>
    </row>
    <row r="5" spans="1:30" x14ac:dyDescent="0.25">
      <c r="A5" s="82" t="s">
        <v>58</v>
      </c>
      <c r="B5" s="83">
        <v>42493</v>
      </c>
      <c r="C5" s="84">
        <v>183201</v>
      </c>
      <c r="D5" s="84" t="s">
        <v>130</v>
      </c>
      <c r="E5" s="83">
        <v>42495</v>
      </c>
      <c r="F5" s="82">
        <v>92</v>
      </c>
      <c r="G5" s="82">
        <v>52</v>
      </c>
      <c r="H5" s="82" t="s">
        <v>76</v>
      </c>
      <c r="I5" s="82" t="s">
        <v>107</v>
      </c>
      <c r="J5" s="86">
        <v>43225</v>
      </c>
      <c r="K5" s="87" t="s">
        <v>42</v>
      </c>
      <c r="L5" s="82">
        <v>8</v>
      </c>
      <c r="M5" s="88">
        <v>3951</v>
      </c>
      <c r="N5" s="26">
        <f t="shared" si="0"/>
        <v>6.5</v>
      </c>
      <c r="O5" s="26">
        <f t="shared" si="1"/>
        <v>7</v>
      </c>
      <c r="P5" s="94">
        <v>750</v>
      </c>
      <c r="Q5" s="26">
        <f t="shared" si="2"/>
        <v>5.2679999999999998</v>
      </c>
      <c r="R5" s="82">
        <v>15</v>
      </c>
      <c r="S5" s="27">
        <f t="shared" si="3"/>
        <v>26</v>
      </c>
      <c r="T5" s="95">
        <v>1</v>
      </c>
      <c r="U5" s="103">
        <f t="shared" si="4"/>
        <v>1.169</v>
      </c>
      <c r="V5" s="95">
        <v>14</v>
      </c>
      <c r="W5" s="15">
        <f t="shared" si="5"/>
        <v>7.5530000000000008</v>
      </c>
      <c r="X5" s="25">
        <f t="shared" si="6"/>
        <v>28</v>
      </c>
      <c r="Y5" s="102">
        <f t="shared" ref="Y5:Y30" si="11">1.76*(L5*2)</f>
        <v>28.16</v>
      </c>
      <c r="Z5" s="104">
        <f t="shared" si="7"/>
        <v>13.866666666666667</v>
      </c>
      <c r="AA5" s="88"/>
      <c r="AB5" s="20">
        <f t="shared" si="8"/>
        <v>0</v>
      </c>
      <c r="AC5" s="23">
        <f t="shared" si="9"/>
        <v>142.75799999999998</v>
      </c>
      <c r="AD5" s="30">
        <f t="shared" si="10"/>
        <v>2.3792999999999997</v>
      </c>
    </row>
    <row r="6" spans="1:30" x14ac:dyDescent="0.25">
      <c r="A6" s="82" t="s">
        <v>62</v>
      </c>
      <c r="B6" s="83">
        <v>42493</v>
      </c>
      <c r="C6" s="84">
        <v>504161</v>
      </c>
      <c r="D6" s="84" t="s">
        <v>131</v>
      </c>
      <c r="E6" s="83">
        <v>42515</v>
      </c>
      <c r="F6" s="82">
        <v>9</v>
      </c>
      <c r="G6" s="82">
        <v>9</v>
      </c>
      <c r="H6" s="82" t="s">
        <v>59</v>
      </c>
      <c r="I6" s="82" t="s">
        <v>108</v>
      </c>
      <c r="J6" s="86">
        <v>43233</v>
      </c>
      <c r="K6" s="87" t="s">
        <v>43</v>
      </c>
      <c r="L6" s="82">
        <v>2</v>
      </c>
      <c r="M6" s="88">
        <v>7571</v>
      </c>
      <c r="N6" s="26">
        <f t="shared" si="0"/>
        <v>4.5</v>
      </c>
      <c r="O6" s="26">
        <f t="shared" si="1"/>
        <v>5</v>
      </c>
      <c r="P6" s="94">
        <v>750</v>
      </c>
      <c r="Q6" s="26">
        <f t="shared" si="2"/>
        <v>10.094666666666667</v>
      </c>
      <c r="R6" s="82">
        <v>15</v>
      </c>
      <c r="S6" s="27">
        <f t="shared" si="3"/>
        <v>4.5</v>
      </c>
      <c r="T6" s="95">
        <v>3</v>
      </c>
      <c r="U6" s="103">
        <f t="shared" si="4"/>
        <v>2.5049999999999999</v>
      </c>
      <c r="V6" s="95">
        <v>3</v>
      </c>
      <c r="W6" s="15">
        <f t="shared" si="5"/>
        <v>1.1205000000000001</v>
      </c>
      <c r="X6" s="25">
        <f t="shared" si="6"/>
        <v>5</v>
      </c>
      <c r="Y6" s="102">
        <f t="shared" si="11"/>
        <v>7.04</v>
      </c>
      <c r="Z6" s="104">
        <f t="shared" si="7"/>
        <v>2.4</v>
      </c>
      <c r="AA6" s="88"/>
      <c r="AB6" s="20">
        <f t="shared" si="8"/>
        <v>0</v>
      </c>
      <c r="AC6" s="23">
        <f t="shared" si="9"/>
        <v>85.638833333333338</v>
      </c>
      <c r="AD6" s="30">
        <f t="shared" si="10"/>
        <v>1.427313888888889</v>
      </c>
    </row>
    <row r="7" spans="1:30" x14ac:dyDescent="0.25">
      <c r="A7" s="82" t="s">
        <v>65</v>
      </c>
      <c r="B7" s="83">
        <v>42495</v>
      </c>
      <c r="C7" s="84">
        <v>151289</v>
      </c>
      <c r="D7" s="84" t="s">
        <v>131</v>
      </c>
      <c r="E7" s="83">
        <v>42514</v>
      </c>
      <c r="F7" s="82">
        <v>18</v>
      </c>
      <c r="G7" s="82">
        <v>18</v>
      </c>
      <c r="H7" s="82" t="s">
        <v>63</v>
      </c>
      <c r="I7" s="82" t="s">
        <v>109</v>
      </c>
      <c r="J7" s="86">
        <v>43237</v>
      </c>
      <c r="K7" s="87" t="s">
        <v>44</v>
      </c>
      <c r="L7" s="82">
        <v>8</v>
      </c>
      <c r="M7" s="88">
        <v>7182</v>
      </c>
      <c r="N7" s="26">
        <f t="shared" si="0"/>
        <v>2.25</v>
      </c>
      <c r="O7" s="26">
        <f t="shared" si="1"/>
        <v>3</v>
      </c>
      <c r="P7" s="94">
        <v>750</v>
      </c>
      <c r="Q7" s="26">
        <f t="shared" si="2"/>
        <v>9.5760000000000005</v>
      </c>
      <c r="R7" s="82">
        <v>30</v>
      </c>
      <c r="S7" s="27">
        <f t="shared" si="3"/>
        <v>9</v>
      </c>
      <c r="T7" s="95">
        <v>6</v>
      </c>
      <c r="U7" s="103">
        <f t="shared" si="4"/>
        <v>3.0060000000000002</v>
      </c>
      <c r="V7" s="95">
        <v>6</v>
      </c>
      <c r="W7" s="15">
        <f t="shared" si="5"/>
        <v>1.1205000000000001</v>
      </c>
      <c r="X7" s="25">
        <f t="shared" si="6"/>
        <v>12</v>
      </c>
      <c r="Y7" s="102">
        <f t="shared" si="11"/>
        <v>28.16</v>
      </c>
      <c r="Z7" s="104">
        <f t="shared" si="7"/>
        <v>4.8</v>
      </c>
      <c r="AA7" s="88"/>
      <c r="AB7" s="20">
        <f t="shared" si="8"/>
        <v>0</v>
      </c>
      <c r="AC7" s="23">
        <f t="shared" si="9"/>
        <v>112.0145</v>
      </c>
      <c r="AD7" s="30">
        <f t="shared" si="10"/>
        <v>1.8669083333333334</v>
      </c>
    </row>
    <row r="8" spans="1:30" x14ac:dyDescent="0.25">
      <c r="A8" s="82" t="s">
        <v>69</v>
      </c>
      <c r="B8" s="83">
        <v>42495</v>
      </c>
      <c r="C8" s="84" t="s">
        <v>66</v>
      </c>
      <c r="D8" s="82" t="s">
        <v>110</v>
      </c>
      <c r="E8" s="83">
        <v>42513</v>
      </c>
      <c r="F8" s="82">
        <v>3</v>
      </c>
      <c r="G8" s="82">
        <v>3</v>
      </c>
      <c r="H8" s="82" t="s">
        <v>59</v>
      </c>
      <c r="I8" s="82" t="s">
        <v>110</v>
      </c>
      <c r="J8" s="86">
        <v>43236</v>
      </c>
      <c r="K8" s="87" t="s">
        <v>42</v>
      </c>
      <c r="L8" s="82">
        <v>2</v>
      </c>
      <c r="M8" s="89" t="s">
        <v>68</v>
      </c>
      <c r="N8" s="26">
        <f t="shared" si="0"/>
        <v>1.5</v>
      </c>
      <c r="O8" s="26">
        <f t="shared" si="1"/>
        <v>2</v>
      </c>
      <c r="P8" s="94">
        <v>750</v>
      </c>
      <c r="Q8" s="26">
        <f t="shared" si="2"/>
        <v>2.9586666666666668</v>
      </c>
      <c r="R8" s="82">
        <v>15</v>
      </c>
      <c r="S8" s="27">
        <f t="shared" si="3"/>
        <v>1.5</v>
      </c>
      <c r="T8" s="95">
        <v>1</v>
      </c>
      <c r="U8" s="103">
        <f t="shared" si="4"/>
        <v>0.33400000000000002</v>
      </c>
      <c r="V8" s="95">
        <v>1</v>
      </c>
      <c r="W8" s="15">
        <f t="shared" si="5"/>
        <v>0.1245</v>
      </c>
      <c r="X8" s="25">
        <f t="shared" si="6"/>
        <v>2</v>
      </c>
      <c r="Y8" s="102">
        <f t="shared" si="11"/>
        <v>7.04</v>
      </c>
      <c r="Z8" s="104">
        <f t="shared" si="7"/>
        <v>0.8</v>
      </c>
      <c r="AA8" s="88"/>
      <c r="AB8" s="20">
        <f t="shared" si="8"/>
        <v>0</v>
      </c>
      <c r="AC8" s="23">
        <f t="shared" si="9"/>
        <v>31.915833333333332</v>
      </c>
      <c r="AD8" s="30">
        <f t="shared" si="10"/>
        <v>0.53193055555555557</v>
      </c>
    </row>
    <row r="9" spans="1:30" x14ac:dyDescent="0.25">
      <c r="A9" s="82" t="s">
        <v>79</v>
      </c>
      <c r="B9" s="83">
        <v>42499</v>
      </c>
      <c r="C9" s="84" t="s">
        <v>94</v>
      </c>
      <c r="D9" s="82" t="s">
        <v>128</v>
      </c>
      <c r="E9" s="83">
        <v>42513</v>
      </c>
      <c r="F9" s="82">
        <v>5</v>
      </c>
      <c r="G9" s="82">
        <v>5</v>
      </c>
      <c r="H9" s="82" t="s">
        <v>95</v>
      </c>
      <c r="I9" s="82" t="s">
        <v>111</v>
      </c>
      <c r="J9" s="86">
        <v>43236</v>
      </c>
      <c r="K9" s="87" t="s">
        <v>42</v>
      </c>
      <c r="L9" s="82">
        <v>2</v>
      </c>
      <c r="M9" s="88">
        <v>3163</v>
      </c>
      <c r="N9" s="26">
        <f t="shared" si="0"/>
        <v>2.5</v>
      </c>
      <c r="O9" s="26">
        <f t="shared" si="1"/>
        <v>3</v>
      </c>
      <c r="P9" s="94">
        <v>750</v>
      </c>
      <c r="Q9" s="26">
        <f t="shared" si="2"/>
        <v>4.2173333333333334</v>
      </c>
      <c r="R9" s="82">
        <v>15</v>
      </c>
      <c r="S9" s="27">
        <f t="shared" si="3"/>
        <v>2.5</v>
      </c>
      <c r="T9" s="95">
        <v>1</v>
      </c>
      <c r="U9" s="103">
        <f t="shared" si="4"/>
        <v>0.501</v>
      </c>
      <c r="V9" s="95">
        <v>1</v>
      </c>
      <c r="W9" s="15">
        <f t="shared" si="5"/>
        <v>0.20750000000000002</v>
      </c>
      <c r="X9" s="25">
        <f t="shared" si="6"/>
        <v>3</v>
      </c>
      <c r="Y9" s="102">
        <f t="shared" si="11"/>
        <v>7.04</v>
      </c>
      <c r="Z9" s="104">
        <f t="shared" si="7"/>
        <v>1.3333333333333333</v>
      </c>
      <c r="AA9" s="88"/>
      <c r="AB9" s="20">
        <f t="shared" si="8"/>
        <v>0</v>
      </c>
      <c r="AC9" s="23">
        <f t="shared" si="9"/>
        <v>40.900500000000001</v>
      </c>
      <c r="AD9" s="30">
        <f t="shared" si="10"/>
        <v>0.68167500000000003</v>
      </c>
    </row>
    <row r="10" spans="1:30" x14ac:dyDescent="0.25">
      <c r="A10" s="82" t="s">
        <v>78</v>
      </c>
      <c r="B10" s="83">
        <v>42502</v>
      </c>
      <c r="C10" s="84">
        <v>183598</v>
      </c>
      <c r="D10" s="82" t="s">
        <v>71</v>
      </c>
      <c r="E10" s="83">
        <v>42508</v>
      </c>
      <c r="F10" s="82">
        <v>13</v>
      </c>
      <c r="G10" s="82">
        <v>13</v>
      </c>
      <c r="H10" s="82" t="s">
        <v>70</v>
      </c>
      <c r="I10" s="82" t="s">
        <v>71</v>
      </c>
      <c r="J10" s="86">
        <v>43245</v>
      </c>
      <c r="K10" s="87" t="s">
        <v>43</v>
      </c>
      <c r="L10" s="82">
        <v>8</v>
      </c>
      <c r="M10" s="88">
        <v>24432</v>
      </c>
      <c r="N10" s="26">
        <f t="shared" si="0"/>
        <v>1.625</v>
      </c>
      <c r="O10" s="26">
        <f t="shared" si="1"/>
        <v>2</v>
      </c>
      <c r="P10" s="94">
        <v>750</v>
      </c>
      <c r="Q10" s="26">
        <f t="shared" si="2"/>
        <v>32.576000000000001</v>
      </c>
      <c r="R10" s="82">
        <v>15</v>
      </c>
      <c r="S10" s="27">
        <f t="shared" si="3"/>
        <v>6.5</v>
      </c>
      <c r="T10" s="95">
        <v>3</v>
      </c>
      <c r="U10" s="103">
        <f t="shared" si="4"/>
        <v>1.002</v>
      </c>
      <c r="V10" s="95">
        <v>9</v>
      </c>
      <c r="W10" s="15">
        <f t="shared" si="5"/>
        <v>1.213875</v>
      </c>
      <c r="X10" s="25">
        <f t="shared" si="6"/>
        <v>8</v>
      </c>
      <c r="Y10" s="102">
        <f t="shared" si="11"/>
        <v>28.16</v>
      </c>
      <c r="Z10" s="104">
        <f t="shared" si="7"/>
        <v>3.4666666666666668</v>
      </c>
      <c r="AA10" s="88"/>
      <c r="AB10" s="20">
        <f t="shared" si="8"/>
        <v>0</v>
      </c>
      <c r="AC10" s="23">
        <f t="shared" si="9"/>
        <v>125.02787499999999</v>
      </c>
      <c r="AD10" s="30">
        <f t="shared" si="10"/>
        <v>2.0837979166666667</v>
      </c>
    </row>
    <row r="11" spans="1:30" x14ac:dyDescent="0.25">
      <c r="A11" s="82" t="s">
        <v>93</v>
      </c>
      <c r="B11" s="83">
        <v>42502</v>
      </c>
      <c r="C11" s="84">
        <v>183598</v>
      </c>
      <c r="D11" s="82" t="s">
        <v>112</v>
      </c>
      <c r="E11" s="83">
        <v>42508</v>
      </c>
      <c r="F11" s="82">
        <v>13</v>
      </c>
      <c r="G11" s="82">
        <v>13</v>
      </c>
      <c r="H11" s="82" t="s">
        <v>70</v>
      </c>
      <c r="I11" s="82" t="s">
        <v>112</v>
      </c>
      <c r="J11" s="86">
        <v>43245</v>
      </c>
      <c r="K11" s="87" t="s">
        <v>42</v>
      </c>
      <c r="L11" s="82">
        <v>8</v>
      </c>
      <c r="M11" s="88">
        <v>7563</v>
      </c>
      <c r="N11" s="26">
        <f t="shared" si="0"/>
        <v>1.625</v>
      </c>
      <c r="O11" s="26">
        <f t="shared" si="1"/>
        <v>2</v>
      </c>
      <c r="P11" s="94">
        <v>750</v>
      </c>
      <c r="Q11" s="26">
        <f t="shared" si="2"/>
        <v>10.084</v>
      </c>
      <c r="R11" s="82">
        <v>15</v>
      </c>
      <c r="S11" s="27">
        <f t="shared" si="3"/>
        <v>6.5</v>
      </c>
      <c r="T11" s="95">
        <v>4</v>
      </c>
      <c r="U11" s="103">
        <f t="shared" si="4"/>
        <v>1.3360000000000001</v>
      </c>
      <c r="V11" s="95">
        <v>6</v>
      </c>
      <c r="W11" s="15">
        <f t="shared" si="5"/>
        <v>0.80925000000000002</v>
      </c>
      <c r="X11" s="25">
        <f t="shared" si="6"/>
        <v>8</v>
      </c>
      <c r="Y11" s="102">
        <f t="shared" si="11"/>
        <v>28.16</v>
      </c>
      <c r="Z11" s="104">
        <f t="shared" si="7"/>
        <v>3.4666666666666668</v>
      </c>
      <c r="AA11" s="88"/>
      <c r="AB11" s="20">
        <f t="shared" si="8"/>
        <v>0</v>
      </c>
      <c r="AC11" s="23">
        <f t="shared" si="9"/>
        <v>79.973250000000007</v>
      </c>
      <c r="AD11" s="30">
        <f t="shared" si="10"/>
        <v>1.3328875000000002</v>
      </c>
    </row>
    <row r="12" spans="1:30" x14ac:dyDescent="0.25">
      <c r="A12" s="82"/>
      <c r="B12" s="83">
        <v>42503</v>
      </c>
      <c r="C12" s="84">
        <v>183385</v>
      </c>
      <c r="D12" s="82" t="s">
        <v>113</v>
      </c>
      <c r="E12" s="83">
        <v>42510</v>
      </c>
      <c r="F12" s="82">
        <v>10</v>
      </c>
      <c r="G12" s="82">
        <v>10</v>
      </c>
      <c r="H12" s="82" t="s">
        <v>80</v>
      </c>
      <c r="I12" s="82" t="s">
        <v>113</v>
      </c>
      <c r="J12" s="86">
        <v>43237</v>
      </c>
      <c r="K12" s="87" t="s">
        <v>42</v>
      </c>
      <c r="L12" s="82">
        <v>8</v>
      </c>
      <c r="M12" s="88">
        <v>7562</v>
      </c>
      <c r="N12" s="26">
        <f t="shared" si="0"/>
        <v>1.25</v>
      </c>
      <c r="O12" s="26">
        <f t="shared" si="1"/>
        <v>2</v>
      </c>
      <c r="P12" s="94">
        <v>750</v>
      </c>
      <c r="Q12" s="26">
        <f t="shared" si="2"/>
        <v>10.082666666666666</v>
      </c>
      <c r="R12" s="82">
        <v>15</v>
      </c>
      <c r="S12" s="27">
        <f t="shared" si="3"/>
        <v>5</v>
      </c>
      <c r="T12" s="95">
        <v>4</v>
      </c>
      <c r="U12" s="103">
        <f t="shared" si="4"/>
        <v>1.3360000000000001</v>
      </c>
      <c r="V12" s="95">
        <v>6</v>
      </c>
      <c r="W12" s="15">
        <f t="shared" si="5"/>
        <v>0.62250000000000005</v>
      </c>
      <c r="X12" s="25">
        <f t="shared" si="6"/>
        <v>8</v>
      </c>
      <c r="Y12" s="102">
        <f t="shared" si="11"/>
        <v>28.16</v>
      </c>
      <c r="Z12" s="104">
        <f t="shared" si="7"/>
        <v>2.6666666666666665</v>
      </c>
      <c r="AA12" s="88"/>
      <c r="AB12" s="20">
        <f t="shared" si="8"/>
        <v>0</v>
      </c>
      <c r="AC12" s="23">
        <f t="shared" si="9"/>
        <v>78.283833333333334</v>
      </c>
      <c r="AD12" s="30">
        <f t="shared" si="10"/>
        <v>1.3047305555555555</v>
      </c>
    </row>
    <row r="13" spans="1:30" x14ac:dyDescent="0.25">
      <c r="A13" s="82"/>
      <c r="B13" s="83">
        <v>42507</v>
      </c>
      <c r="C13" s="84" t="s">
        <v>82</v>
      </c>
      <c r="D13" s="88" t="s">
        <v>114</v>
      </c>
      <c r="E13" s="83">
        <v>42517</v>
      </c>
      <c r="F13" s="82">
        <v>24</v>
      </c>
      <c r="G13" s="82">
        <v>24</v>
      </c>
      <c r="H13" s="82" t="s">
        <v>59</v>
      </c>
      <c r="I13" s="88" t="s">
        <v>114</v>
      </c>
      <c r="J13" s="90">
        <v>43247</v>
      </c>
      <c r="K13" s="91" t="s">
        <v>42</v>
      </c>
      <c r="L13" s="82">
        <v>8</v>
      </c>
      <c r="M13" s="92">
        <v>3272</v>
      </c>
      <c r="N13" s="26">
        <f t="shared" si="0"/>
        <v>3</v>
      </c>
      <c r="O13" s="26">
        <f t="shared" si="1"/>
        <v>3</v>
      </c>
      <c r="P13" s="94">
        <v>750</v>
      </c>
      <c r="Q13" s="26">
        <f t="shared" si="2"/>
        <v>4.3626666666666667</v>
      </c>
      <c r="R13" s="82">
        <v>15</v>
      </c>
      <c r="S13" s="27">
        <f t="shared" si="3"/>
        <v>12</v>
      </c>
      <c r="T13" s="95">
        <v>1</v>
      </c>
      <c r="U13" s="103">
        <f t="shared" si="4"/>
        <v>0.501</v>
      </c>
      <c r="V13" s="95">
        <v>7</v>
      </c>
      <c r="W13" s="15">
        <f t="shared" si="5"/>
        <v>1.7430000000000001</v>
      </c>
      <c r="X13" s="25">
        <f t="shared" si="6"/>
        <v>12</v>
      </c>
      <c r="Y13" s="102">
        <f t="shared" si="11"/>
        <v>28.16</v>
      </c>
      <c r="Z13" s="104">
        <f t="shared" si="7"/>
        <v>6.4</v>
      </c>
      <c r="AA13" s="88"/>
      <c r="AB13" s="20">
        <f t="shared" si="8"/>
        <v>0</v>
      </c>
      <c r="AC13" s="23">
        <f t="shared" si="9"/>
        <v>82.49199999999999</v>
      </c>
      <c r="AD13" s="30">
        <f t="shared" si="10"/>
        <v>1.3748666666666665</v>
      </c>
    </row>
    <row r="14" spans="1:30" x14ac:dyDescent="0.25">
      <c r="A14" s="82"/>
      <c r="B14" s="83">
        <v>42507</v>
      </c>
      <c r="C14" s="84" t="s">
        <v>100</v>
      </c>
      <c r="D14" s="82" t="s">
        <v>132</v>
      </c>
      <c r="E14" s="83">
        <v>42517</v>
      </c>
      <c r="F14" s="82">
        <v>45</v>
      </c>
      <c r="G14" s="82">
        <v>45</v>
      </c>
      <c r="H14" s="82" t="s">
        <v>51</v>
      </c>
      <c r="I14" s="82" t="s">
        <v>115</v>
      </c>
      <c r="J14" s="86"/>
      <c r="K14" s="87" t="s">
        <v>51</v>
      </c>
      <c r="L14" s="82">
        <v>8</v>
      </c>
      <c r="M14" s="92">
        <v>3951</v>
      </c>
      <c r="N14" s="26">
        <f t="shared" si="0"/>
        <v>5.625</v>
      </c>
      <c r="O14" s="26">
        <f t="shared" si="1"/>
        <v>6</v>
      </c>
      <c r="P14" s="94">
        <v>750</v>
      </c>
      <c r="Q14" s="26">
        <f t="shared" si="2"/>
        <v>5.2679999999999998</v>
      </c>
      <c r="R14" s="82">
        <v>15</v>
      </c>
      <c r="S14" s="27">
        <f t="shared" si="3"/>
        <v>22.5</v>
      </c>
      <c r="T14" s="95">
        <v>1</v>
      </c>
      <c r="U14" s="103">
        <f t="shared" si="4"/>
        <v>1.002</v>
      </c>
      <c r="V14" s="95">
        <v>14</v>
      </c>
      <c r="W14" s="15">
        <f t="shared" si="5"/>
        <v>6.5362500000000008</v>
      </c>
      <c r="X14" s="25">
        <f t="shared" si="6"/>
        <v>24</v>
      </c>
      <c r="Y14" s="102">
        <f t="shared" si="11"/>
        <v>28.16</v>
      </c>
      <c r="Z14" s="104">
        <f t="shared" si="7"/>
        <v>12</v>
      </c>
      <c r="AA14" s="88"/>
      <c r="AB14" s="20">
        <f t="shared" si="8"/>
        <v>0</v>
      </c>
      <c r="AC14" s="23">
        <f t="shared" si="9"/>
        <v>128.80625000000001</v>
      </c>
      <c r="AD14" s="30">
        <f t="shared" si="10"/>
        <v>2.1467708333333335</v>
      </c>
    </row>
    <row r="15" spans="1:30" x14ac:dyDescent="0.25">
      <c r="A15" s="82"/>
      <c r="B15" s="83">
        <v>42510</v>
      </c>
      <c r="C15" s="84" t="s">
        <v>83</v>
      </c>
      <c r="D15" s="84" t="s">
        <v>128</v>
      </c>
      <c r="E15" s="83">
        <v>42521</v>
      </c>
      <c r="F15" s="82">
        <v>8</v>
      </c>
      <c r="G15" s="82">
        <v>8</v>
      </c>
      <c r="H15" s="82" t="s">
        <v>84</v>
      </c>
      <c r="I15" s="88" t="s">
        <v>116</v>
      </c>
      <c r="J15" s="90">
        <v>43251</v>
      </c>
      <c r="K15" s="91" t="s">
        <v>42</v>
      </c>
      <c r="L15" s="82">
        <v>8</v>
      </c>
      <c r="M15" s="92">
        <v>1372</v>
      </c>
      <c r="N15" s="26">
        <f t="shared" si="0"/>
        <v>1</v>
      </c>
      <c r="O15" s="26">
        <f t="shared" si="1"/>
        <v>1</v>
      </c>
      <c r="P15" s="94">
        <v>750</v>
      </c>
      <c r="Q15" s="26">
        <f t="shared" si="2"/>
        <v>1.8293333333333333</v>
      </c>
      <c r="R15" s="82">
        <v>15</v>
      </c>
      <c r="S15" s="27">
        <f t="shared" si="3"/>
        <v>4</v>
      </c>
      <c r="T15" s="95">
        <v>1</v>
      </c>
      <c r="U15" s="103">
        <f t="shared" si="4"/>
        <v>0.16700000000000001</v>
      </c>
      <c r="V15" s="95">
        <v>2</v>
      </c>
      <c r="W15" s="15">
        <f t="shared" si="5"/>
        <v>0.16600000000000001</v>
      </c>
      <c r="X15" s="25">
        <f t="shared" si="6"/>
        <v>4</v>
      </c>
      <c r="Y15" s="102">
        <f t="shared" si="11"/>
        <v>28.16</v>
      </c>
      <c r="Z15" s="104">
        <f t="shared" si="7"/>
        <v>2.1333333333333333</v>
      </c>
      <c r="AA15" s="88"/>
      <c r="AB15" s="20">
        <f t="shared" si="8"/>
        <v>0</v>
      </c>
      <c r="AC15" s="23">
        <f t="shared" si="9"/>
        <v>53.322333333333333</v>
      </c>
      <c r="AD15" s="30">
        <f t="shared" si="10"/>
        <v>0.88870555555555553</v>
      </c>
    </row>
    <row r="16" spans="1:30" x14ac:dyDescent="0.25">
      <c r="A16" s="82"/>
      <c r="B16" s="83">
        <v>42510</v>
      </c>
      <c r="C16" s="84" t="s">
        <v>85</v>
      </c>
      <c r="D16" s="84" t="s">
        <v>128</v>
      </c>
      <c r="E16" s="83">
        <v>42522</v>
      </c>
      <c r="F16" s="82">
        <v>1</v>
      </c>
      <c r="G16" s="82">
        <v>1</v>
      </c>
      <c r="H16" s="82" t="s">
        <v>86</v>
      </c>
      <c r="I16" s="88" t="s">
        <v>117</v>
      </c>
      <c r="J16" s="93"/>
      <c r="K16" s="91" t="s">
        <v>42</v>
      </c>
      <c r="L16" s="82">
        <v>1</v>
      </c>
      <c r="M16" s="92">
        <v>4021</v>
      </c>
      <c r="N16" s="26">
        <f t="shared" si="0"/>
        <v>1</v>
      </c>
      <c r="O16" s="26">
        <f t="shared" si="1"/>
        <v>1</v>
      </c>
      <c r="P16" s="94">
        <v>750</v>
      </c>
      <c r="Q16" s="26">
        <f t="shared" si="2"/>
        <v>5.3613333333333335</v>
      </c>
      <c r="R16" s="82">
        <v>15</v>
      </c>
      <c r="S16" s="27">
        <f t="shared" si="3"/>
        <v>0.5</v>
      </c>
      <c r="T16" s="95">
        <v>1</v>
      </c>
      <c r="U16" s="103">
        <f t="shared" si="4"/>
        <v>0.16700000000000001</v>
      </c>
      <c r="V16" s="95">
        <v>2</v>
      </c>
      <c r="W16" s="15">
        <f t="shared" si="5"/>
        <v>0.16600000000000001</v>
      </c>
      <c r="X16" s="25">
        <f t="shared" si="6"/>
        <v>0.5</v>
      </c>
      <c r="Y16" s="102">
        <f t="shared" si="11"/>
        <v>3.52</v>
      </c>
      <c r="Z16" s="104">
        <f t="shared" si="7"/>
        <v>0.26666666666666666</v>
      </c>
      <c r="AA16" s="88"/>
      <c r="AB16" s="20">
        <f t="shared" si="8"/>
        <v>0</v>
      </c>
      <c r="AC16" s="23">
        <f t="shared" si="9"/>
        <v>25.214333333333332</v>
      </c>
      <c r="AD16" s="30">
        <f t="shared" si="10"/>
        <v>0.42023888888888888</v>
      </c>
    </row>
    <row r="17" spans="1:31" x14ac:dyDescent="0.25">
      <c r="A17" s="82"/>
      <c r="B17" s="83">
        <v>42510</v>
      </c>
      <c r="C17" s="84">
        <v>183481</v>
      </c>
      <c r="D17" s="84" t="s">
        <v>128</v>
      </c>
      <c r="E17" s="83" t="s">
        <v>89</v>
      </c>
      <c r="F17" s="82">
        <v>6</v>
      </c>
      <c r="G17" s="82">
        <v>6</v>
      </c>
      <c r="H17" s="82" t="s">
        <v>59</v>
      </c>
      <c r="I17" s="82" t="s">
        <v>118</v>
      </c>
      <c r="J17" s="86">
        <v>43241</v>
      </c>
      <c r="K17" s="87" t="s">
        <v>45</v>
      </c>
      <c r="L17" s="82">
        <v>2</v>
      </c>
      <c r="M17" s="88"/>
      <c r="N17" s="26">
        <f t="shared" si="0"/>
        <v>3</v>
      </c>
      <c r="O17" s="26">
        <f t="shared" si="1"/>
        <v>3</v>
      </c>
      <c r="P17" s="94">
        <v>750</v>
      </c>
      <c r="Q17" s="26">
        <f t="shared" si="2"/>
        <v>0</v>
      </c>
      <c r="R17" s="82">
        <v>15</v>
      </c>
      <c r="S17" s="27">
        <f t="shared" si="3"/>
        <v>3</v>
      </c>
      <c r="T17" s="95">
        <v>1</v>
      </c>
      <c r="U17" s="103">
        <f t="shared" si="4"/>
        <v>0.501</v>
      </c>
      <c r="V17" s="95">
        <v>6</v>
      </c>
      <c r="W17" s="15">
        <f t="shared" si="5"/>
        <v>1.494</v>
      </c>
      <c r="X17" s="25">
        <f t="shared" si="6"/>
        <v>3</v>
      </c>
      <c r="Y17" s="102">
        <f t="shared" si="11"/>
        <v>7.04</v>
      </c>
      <c r="Z17" s="104">
        <f t="shared" si="7"/>
        <v>1.6</v>
      </c>
      <c r="AA17" s="88"/>
      <c r="AB17" s="20">
        <f t="shared" si="8"/>
        <v>0</v>
      </c>
      <c r="AC17" s="23">
        <f t="shared" si="9"/>
        <v>30.035</v>
      </c>
      <c r="AD17" s="30">
        <f t="shared" si="10"/>
        <v>0.50058333333333338</v>
      </c>
    </row>
    <row r="18" spans="1:31" x14ac:dyDescent="0.25">
      <c r="A18" s="82"/>
      <c r="B18" s="83">
        <v>42510</v>
      </c>
      <c r="C18" s="84">
        <v>183579</v>
      </c>
      <c r="D18" s="84" t="s">
        <v>129</v>
      </c>
      <c r="E18" s="83" t="s">
        <v>89</v>
      </c>
      <c r="F18" s="82">
        <v>12</v>
      </c>
      <c r="G18" s="82">
        <v>12</v>
      </c>
      <c r="H18" s="82" t="s">
        <v>99</v>
      </c>
      <c r="I18" s="88" t="s">
        <v>119</v>
      </c>
      <c r="J18" s="86">
        <v>43241</v>
      </c>
      <c r="K18" s="91" t="s">
        <v>75</v>
      </c>
      <c r="L18" s="82">
        <v>8</v>
      </c>
      <c r="M18" s="92">
        <v>7563</v>
      </c>
      <c r="N18" s="26">
        <f t="shared" si="0"/>
        <v>1.5</v>
      </c>
      <c r="O18" s="26">
        <f t="shared" si="1"/>
        <v>2</v>
      </c>
      <c r="P18" s="94">
        <v>750</v>
      </c>
      <c r="Q18" s="26">
        <f t="shared" si="2"/>
        <v>10.084</v>
      </c>
      <c r="R18" s="82">
        <v>15</v>
      </c>
      <c r="S18" s="27">
        <f t="shared" si="3"/>
        <v>6</v>
      </c>
      <c r="T18" s="95">
        <v>4</v>
      </c>
      <c r="U18" s="103">
        <f t="shared" si="4"/>
        <v>1.3360000000000001</v>
      </c>
      <c r="V18" s="95">
        <v>6</v>
      </c>
      <c r="W18" s="15">
        <f t="shared" si="5"/>
        <v>0.747</v>
      </c>
      <c r="X18" s="25">
        <f t="shared" si="6"/>
        <v>8</v>
      </c>
      <c r="Y18" s="102">
        <f t="shared" si="11"/>
        <v>28.16</v>
      </c>
      <c r="Z18" s="104">
        <f t="shared" si="7"/>
        <v>3.2</v>
      </c>
      <c r="AA18" s="88"/>
      <c r="AB18" s="20">
        <f t="shared" si="8"/>
        <v>0</v>
      </c>
      <c r="AC18" s="23">
        <f t="shared" si="9"/>
        <v>79.411000000000001</v>
      </c>
      <c r="AD18" s="30">
        <f t="shared" si="10"/>
        <v>1.3235166666666667</v>
      </c>
    </row>
    <row r="19" spans="1:31" x14ac:dyDescent="0.25">
      <c r="A19" s="82"/>
      <c r="B19" s="83">
        <v>42513</v>
      </c>
      <c r="C19" s="84" t="s">
        <v>72</v>
      </c>
      <c r="D19" s="84" t="s">
        <v>129</v>
      </c>
      <c r="E19" s="83" t="s">
        <v>74</v>
      </c>
      <c r="F19" s="82">
        <v>100</v>
      </c>
      <c r="G19" s="82">
        <v>100</v>
      </c>
      <c r="H19" s="82" t="s">
        <v>73</v>
      </c>
      <c r="I19" s="82" t="s">
        <v>120</v>
      </c>
      <c r="J19" s="86" t="s">
        <v>74</v>
      </c>
      <c r="K19" s="87" t="s">
        <v>75</v>
      </c>
      <c r="L19" s="82">
        <v>8</v>
      </c>
      <c r="M19" s="88">
        <v>904</v>
      </c>
      <c r="N19" s="26">
        <f t="shared" ref="N19:N24" si="12">G19/L19</f>
        <v>12.5</v>
      </c>
      <c r="O19" s="26">
        <f>ROUNDUP(N19,0)</f>
        <v>13</v>
      </c>
      <c r="P19" s="94">
        <v>650</v>
      </c>
      <c r="Q19" s="26">
        <f>M19/P19</f>
        <v>1.3907692307692308</v>
      </c>
      <c r="R19" s="82">
        <v>15</v>
      </c>
      <c r="S19" s="27">
        <f t="shared" ref="S19:S24" si="13">G19*0.5</f>
        <v>50</v>
      </c>
      <c r="T19" s="95">
        <v>1</v>
      </c>
      <c r="U19" s="103">
        <f>(T19*0.167)*O19</f>
        <v>2.1710000000000003</v>
      </c>
      <c r="V19" s="95">
        <v>3</v>
      </c>
      <c r="W19" s="15">
        <f>(V19*N19)*0.083</f>
        <v>3.1125000000000003</v>
      </c>
      <c r="X19" s="25">
        <f>(0.5*L19)*O19</f>
        <v>52</v>
      </c>
      <c r="Y19" s="102">
        <f t="shared" si="11"/>
        <v>28.16</v>
      </c>
      <c r="Z19" s="104">
        <f t="shared" ref="Z19:Z24" si="14">G19*(16/60)</f>
        <v>26.666666666666668</v>
      </c>
      <c r="AA19" s="88"/>
      <c r="AB19" s="20">
        <f t="shared" ref="AB19:AB24" si="15">(AA19*0.167)*G19</f>
        <v>0</v>
      </c>
      <c r="AC19" s="23">
        <f>(Q19*O19)+(R19+S19+U19+W19+X19+Y19+AB19)</f>
        <v>168.52350000000001</v>
      </c>
      <c r="AD19" s="30">
        <f>AC19/60</f>
        <v>2.8087250000000004</v>
      </c>
    </row>
    <row r="20" spans="1:31" x14ac:dyDescent="0.25">
      <c r="A20" s="82"/>
      <c r="B20" s="83">
        <v>42513</v>
      </c>
      <c r="C20" s="84" t="s">
        <v>87</v>
      </c>
      <c r="D20" s="84" t="s">
        <v>129</v>
      </c>
      <c r="E20" s="83" t="s">
        <v>74</v>
      </c>
      <c r="F20" s="82">
        <v>30</v>
      </c>
      <c r="G20" s="82">
        <v>30</v>
      </c>
      <c r="H20" s="82" t="s">
        <v>88</v>
      </c>
      <c r="I20" s="88" t="s">
        <v>121</v>
      </c>
      <c r="J20" s="90">
        <v>43244</v>
      </c>
      <c r="K20" s="91" t="s">
        <v>42</v>
      </c>
      <c r="L20" s="82">
        <v>8</v>
      </c>
      <c r="M20" s="92">
        <v>904</v>
      </c>
      <c r="N20" s="26">
        <f t="shared" si="12"/>
        <v>3.75</v>
      </c>
      <c r="O20" s="26">
        <f>ROUNDUP(N20,0)</f>
        <v>4</v>
      </c>
      <c r="P20" s="94">
        <v>750</v>
      </c>
      <c r="Q20" s="26">
        <f>M20/P20</f>
        <v>1.2053333333333334</v>
      </c>
      <c r="R20" s="82">
        <v>15</v>
      </c>
      <c r="S20" s="27">
        <f t="shared" si="13"/>
        <v>15</v>
      </c>
      <c r="T20" s="95">
        <v>1</v>
      </c>
      <c r="U20" s="103">
        <f>(T20*0.167)*O20</f>
        <v>0.66800000000000004</v>
      </c>
      <c r="V20" s="95">
        <v>3</v>
      </c>
      <c r="W20" s="15">
        <f>(V20*N20)*0.083</f>
        <v>0.93375000000000008</v>
      </c>
      <c r="X20" s="25">
        <f>(0.5*L20)*O20</f>
        <v>16</v>
      </c>
      <c r="Y20" s="102">
        <f t="shared" si="11"/>
        <v>28.16</v>
      </c>
      <c r="Z20" s="104">
        <f t="shared" si="14"/>
        <v>8</v>
      </c>
      <c r="AA20" s="88"/>
      <c r="AB20" s="20">
        <f t="shared" si="15"/>
        <v>0</v>
      </c>
      <c r="AC20" s="23">
        <f>(Q20*O20)+(R20+S20+U20+W20+X20+Y20+AB20)</f>
        <v>80.58308333333332</v>
      </c>
      <c r="AD20" s="30">
        <f>AC20/60</f>
        <v>1.3430513888888886</v>
      </c>
    </row>
    <row r="21" spans="1:31" x14ac:dyDescent="0.25">
      <c r="A21" s="82"/>
      <c r="B21" s="83">
        <v>42513</v>
      </c>
      <c r="C21" s="84" t="s">
        <v>97</v>
      </c>
      <c r="D21" s="84" t="s">
        <v>131</v>
      </c>
      <c r="E21" s="83" t="s">
        <v>74</v>
      </c>
      <c r="F21" s="82">
        <v>60</v>
      </c>
      <c r="G21" s="82">
        <v>60</v>
      </c>
      <c r="H21" s="82" t="s">
        <v>98</v>
      </c>
      <c r="I21" s="82" t="s">
        <v>122</v>
      </c>
      <c r="J21" s="90">
        <v>43244</v>
      </c>
      <c r="K21" s="87" t="s">
        <v>75</v>
      </c>
      <c r="L21" s="82">
        <v>8</v>
      </c>
      <c r="M21" s="88">
        <v>904</v>
      </c>
      <c r="N21" s="26">
        <f t="shared" si="12"/>
        <v>7.5</v>
      </c>
      <c r="O21" s="26">
        <f>ROUNDUP(N21,0)</f>
        <v>8</v>
      </c>
      <c r="P21" s="94">
        <v>750</v>
      </c>
      <c r="Q21" s="26">
        <f>M21/P21</f>
        <v>1.2053333333333334</v>
      </c>
      <c r="R21" s="82">
        <v>15</v>
      </c>
      <c r="S21" s="27">
        <f t="shared" si="13"/>
        <v>30</v>
      </c>
      <c r="T21" s="95">
        <v>1</v>
      </c>
      <c r="U21" s="103">
        <f>(T21*0.167)*O21</f>
        <v>1.3360000000000001</v>
      </c>
      <c r="V21" s="95">
        <v>3</v>
      </c>
      <c r="W21" s="15">
        <f>(V21*N21)*0.083</f>
        <v>1.8675000000000002</v>
      </c>
      <c r="X21" s="25">
        <f>(0.5*L21)*O21</f>
        <v>32</v>
      </c>
      <c r="Y21" s="102">
        <f t="shared" si="11"/>
        <v>28.16</v>
      </c>
      <c r="Z21" s="104">
        <f t="shared" si="14"/>
        <v>16</v>
      </c>
      <c r="AA21" s="88"/>
      <c r="AB21" s="20">
        <f t="shared" si="15"/>
        <v>0</v>
      </c>
      <c r="AC21" s="23">
        <f>(Q21*O21)+(R21+S21+U21+W21+X21+Y21+AB21)</f>
        <v>118.00616666666666</v>
      </c>
      <c r="AD21" s="30">
        <f>AC21/60</f>
        <v>1.9667694444444443</v>
      </c>
    </row>
    <row r="22" spans="1:31" x14ac:dyDescent="0.25">
      <c r="A22" s="82"/>
      <c r="B22" s="83">
        <v>42513</v>
      </c>
      <c r="C22" s="84" t="s">
        <v>90</v>
      </c>
      <c r="D22" s="84" t="s">
        <v>131</v>
      </c>
      <c r="E22" s="83"/>
      <c r="F22" s="82">
        <v>35</v>
      </c>
      <c r="G22" s="82">
        <v>35</v>
      </c>
      <c r="H22" s="82" t="s">
        <v>91</v>
      </c>
      <c r="I22" s="82" t="s">
        <v>123</v>
      </c>
      <c r="J22" s="90">
        <v>43244</v>
      </c>
      <c r="K22" s="87" t="s">
        <v>42</v>
      </c>
      <c r="L22" s="82">
        <v>8</v>
      </c>
      <c r="M22" s="88">
        <v>3746</v>
      </c>
      <c r="N22" s="26">
        <f t="shared" si="12"/>
        <v>4.375</v>
      </c>
      <c r="O22" s="26">
        <f>ROUNDUP(N22,0)</f>
        <v>5</v>
      </c>
      <c r="P22" s="94">
        <v>750</v>
      </c>
      <c r="Q22" s="26">
        <f>M22/P22</f>
        <v>4.9946666666666664</v>
      </c>
      <c r="R22" s="82">
        <v>15</v>
      </c>
      <c r="S22" s="27">
        <f t="shared" si="13"/>
        <v>17.5</v>
      </c>
      <c r="T22" s="95">
        <v>1</v>
      </c>
      <c r="U22" s="103">
        <f>(T22*0.167)*O22</f>
        <v>0.83500000000000008</v>
      </c>
      <c r="V22" s="95">
        <v>9</v>
      </c>
      <c r="W22" s="15">
        <f>(V22*N22)*0.083</f>
        <v>3.2681250000000004</v>
      </c>
      <c r="X22" s="25">
        <f>(0.5*L22)*O22</f>
        <v>20</v>
      </c>
      <c r="Y22" s="102">
        <f t="shared" si="11"/>
        <v>28.16</v>
      </c>
      <c r="Z22" s="104">
        <f t="shared" si="14"/>
        <v>9.3333333333333339</v>
      </c>
      <c r="AA22" s="88"/>
      <c r="AB22" s="20">
        <f t="shared" si="15"/>
        <v>0</v>
      </c>
      <c r="AC22" s="23">
        <f>(Q22*O22)+(R22+S22+U22+W22+X22+Y22+AB22)</f>
        <v>109.73645833333333</v>
      </c>
      <c r="AD22" s="30">
        <f>AC22/60</f>
        <v>1.8289409722222223</v>
      </c>
    </row>
    <row r="23" spans="1:31" x14ac:dyDescent="0.25">
      <c r="A23" s="82"/>
      <c r="B23" s="83">
        <v>42515</v>
      </c>
      <c r="C23" s="84">
        <v>183540</v>
      </c>
      <c r="D23" s="82" t="s">
        <v>124</v>
      </c>
      <c r="E23" s="83"/>
      <c r="F23" s="82">
        <v>6</v>
      </c>
      <c r="G23" s="82">
        <v>6</v>
      </c>
      <c r="H23" s="82" t="s">
        <v>92</v>
      </c>
      <c r="I23" s="82" t="s">
        <v>124</v>
      </c>
      <c r="J23" s="86"/>
      <c r="K23" s="87" t="s">
        <v>75</v>
      </c>
      <c r="L23" s="82">
        <v>2</v>
      </c>
      <c r="M23" s="88">
        <v>7563</v>
      </c>
      <c r="N23" s="26">
        <f t="shared" si="12"/>
        <v>3</v>
      </c>
      <c r="O23" s="26">
        <f>ROUNDUP(N23,0)</f>
        <v>3</v>
      </c>
      <c r="P23" s="94">
        <v>650</v>
      </c>
      <c r="Q23" s="26">
        <f>M23/P23</f>
        <v>11.635384615384615</v>
      </c>
      <c r="R23" s="82">
        <v>15</v>
      </c>
      <c r="S23" s="27">
        <f t="shared" si="13"/>
        <v>3</v>
      </c>
      <c r="T23" s="95">
        <v>4</v>
      </c>
      <c r="U23" s="103">
        <f>(T23*0.167)*O23</f>
        <v>2.004</v>
      </c>
      <c r="V23" s="95">
        <v>6</v>
      </c>
      <c r="W23" s="15">
        <f>(V23*N23)*0.083</f>
        <v>1.494</v>
      </c>
      <c r="X23" s="25">
        <f>(0.5*L23)*O23</f>
        <v>3</v>
      </c>
      <c r="Y23" s="102">
        <f t="shared" si="11"/>
        <v>7.04</v>
      </c>
      <c r="Z23" s="104">
        <f t="shared" si="14"/>
        <v>1.6</v>
      </c>
      <c r="AA23" s="88"/>
      <c r="AB23" s="20">
        <f t="shared" si="15"/>
        <v>0</v>
      </c>
      <c r="AC23" s="23">
        <f>(Q23*O23)+(R23+S23+U23+W23+X23+Y23+AB23)</f>
        <v>66.444153846153839</v>
      </c>
      <c r="AD23" s="30">
        <f>AC23/60</f>
        <v>1.107402564102564</v>
      </c>
      <c r="AE23" s="76"/>
    </row>
    <row r="24" spans="1:31" x14ac:dyDescent="0.25">
      <c r="A24" s="82"/>
      <c r="B24" s="83">
        <v>42515</v>
      </c>
      <c r="C24" s="84" t="s">
        <v>101</v>
      </c>
      <c r="D24" s="82" t="s">
        <v>125</v>
      </c>
      <c r="E24" s="83">
        <v>42531</v>
      </c>
      <c r="F24" s="82">
        <v>700</v>
      </c>
      <c r="G24" s="82">
        <v>700</v>
      </c>
      <c r="H24" s="82" t="s">
        <v>59</v>
      </c>
      <c r="I24" s="82" t="s">
        <v>125</v>
      </c>
      <c r="J24" s="86"/>
      <c r="K24" s="87" t="s">
        <v>43</v>
      </c>
      <c r="L24" s="82">
        <v>8</v>
      </c>
      <c r="M24" s="92">
        <v>22000</v>
      </c>
      <c r="N24" s="26">
        <f t="shared" si="12"/>
        <v>87.5</v>
      </c>
      <c r="O24" s="26">
        <f t="shared" ref="O24" si="16">ROUNDUP(N24,0)</f>
        <v>88</v>
      </c>
      <c r="P24" s="94">
        <v>750</v>
      </c>
      <c r="Q24" s="26">
        <f t="shared" ref="Q24" si="17">M24/P24</f>
        <v>29.333333333333332</v>
      </c>
      <c r="R24" s="82">
        <v>15</v>
      </c>
      <c r="S24" s="27">
        <f t="shared" si="13"/>
        <v>350</v>
      </c>
      <c r="T24" s="95">
        <v>7</v>
      </c>
      <c r="U24" s="103">
        <f t="shared" ref="U24" si="18">(T24*0.167)*O24</f>
        <v>102.872</v>
      </c>
      <c r="V24" s="95">
        <v>20</v>
      </c>
      <c r="W24" s="15">
        <f t="shared" ref="W24" si="19">(V24*N24)*0.083</f>
        <v>145.25</v>
      </c>
      <c r="X24" s="25">
        <f t="shared" ref="X24" si="20">(0.5*L24)*O24</f>
        <v>352</v>
      </c>
      <c r="Y24" s="102">
        <f t="shared" si="11"/>
        <v>28.16</v>
      </c>
      <c r="Z24" s="104">
        <f t="shared" si="14"/>
        <v>186.66666666666666</v>
      </c>
      <c r="AA24" s="88"/>
      <c r="AB24" s="20">
        <f t="shared" si="15"/>
        <v>0</v>
      </c>
      <c r="AC24" s="23">
        <f t="shared" ref="AC24" si="21">(Q24*O24)+(R24+S24+U24+W24+X24+Y24+AB24)</f>
        <v>3574.6153333333332</v>
      </c>
      <c r="AD24" s="30">
        <f t="shared" ref="AD24" si="22">AC24/60</f>
        <v>59.576922222222223</v>
      </c>
      <c r="AE24" s="76"/>
    </row>
    <row r="25" spans="1:31" x14ac:dyDescent="0.25">
      <c r="A25" s="82"/>
      <c r="B25" s="83"/>
      <c r="C25" s="84"/>
      <c r="D25" s="82"/>
      <c r="E25" s="83"/>
      <c r="F25" s="82"/>
      <c r="G25" s="82"/>
      <c r="H25" s="82"/>
      <c r="I25" s="82"/>
      <c r="J25" s="86"/>
      <c r="K25" s="87"/>
      <c r="L25" s="82">
        <v>8</v>
      </c>
      <c r="M25" s="92"/>
      <c r="N25" s="26">
        <f t="shared" ref="N25:N30" si="23">G25/L25</f>
        <v>0</v>
      </c>
      <c r="O25" s="26">
        <f t="shared" ref="O25:O30" si="24">ROUNDUP(N25,0)</f>
        <v>0</v>
      </c>
      <c r="P25" s="94">
        <v>750</v>
      </c>
      <c r="Q25" s="26">
        <f t="shared" ref="Q25:Q30" si="25">M25/P25</f>
        <v>0</v>
      </c>
      <c r="R25" s="82">
        <v>15</v>
      </c>
      <c r="S25" s="27">
        <f t="shared" ref="S25:S30" si="26">G25*0.5</f>
        <v>0</v>
      </c>
      <c r="T25" s="95"/>
      <c r="U25" s="103">
        <f t="shared" ref="U25:U30" si="27">(T25*0.167)*O25</f>
        <v>0</v>
      </c>
      <c r="V25" s="95"/>
      <c r="W25" s="15">
        <f t="shared" ref="W25:W30" si="28">(V25*N25)*0.083</f>
        <v>0</v>
      </c>
      <c r="X25" s="25">
        <f t="shared" ref="X25:X30" si="29">(0.5*L25)*O25</f>
        <v>0</v>
      </c>
      <c r="Y25" s="102">
        <f t="shared" si="11"/>
        <v>28.16</v>
      </c>
      <c r="Z25" s="104">
        <f t="shared" ref="Z25:Z30" si="30">G25*(16/60)</f>
        <v>0</v>
      </c>
      <c r="AA25" s="88"/>
      <c r="AB25" s="20">
        <f t="shared" ref="AB25:AB30" si="31">(AA25*0.167)*G25</f>
        <v>0</v>
      </c>
      <c r="AC25" s="23">
        <f t="shared" ref="AC25:AC30" si="32">(Q25*O25)+(R25+S25+U25+W25+X25+Y25+AB25)</f>
        <v>43.16</v>
      </c>
      <c r="AD25" s="30">
        <f t="shared" ref="AD25:AD30" si="33">AC25/60</f>
        <v>0.71933333333333327</v>
      </c>
      <c r="AE25" s="76"/>
    </row>
    <row r="26" spans="1:31" x14ac:dyDescent="0.25">
      <c r="A26" s="82"/>
      <c r="B26" s="83"/>
      <c r="C26" s="84"/>
      <c r="D26" s="82"/>
      <c r="E26" s="83"/>
      <c r="F26" s="82"/>
      <c r="G26" s="82"/>
      <c r="H26" s="82"/>
      <c r="I26" s="82"/>
      <c r="J26" s="86"/>
      <c r="K26" s="87"/>
      <c r="L26" s="82">
        <v>8</v>
      </c>
      <c r="M26" s="92"/>
      <c r="N26" s="26">
        <f t="shared" si="23"/>
        <v>0</v>
      </c>
      <c r="O26" s="26">
        <f t="shared" si="24"/>
        <v>0</v>
      </c>
      <c r="P26" s="94">
        <v>750</v>
      </c>
      <c r="Q26" s="26">
        <f t="shared" si="25"/>
        <v>0</v>
      </c>
      <c r="R26" s="82">
        <v>15</v>
      </c>
      <c r="S26" s="27">
        <f t="shared" si="26"/>
        <v>0</v>
      </c>
      <c r="T26" s="95"/>
      <c r="U26" s="103">
        <f t="shared" si="27"/>
        <v>0</v>
      </c>
      <c r="V26" s="95"/>
      <c r="W26" s="15">
        <f t="shared" si="28"/>
        <v>0</v>
      </c>
      <c r="X26" s="25">
        <f t="shared" si="29"/>
        <v>0</v>
      </c>
      <c r="Y26" s="102">
        <f t="shared" si="11"/>
        <v>28.16</v>
      </c>
      <c r="Z26" s="104">
        <f t="shared" si="30"/>
        <v>0</v>
      </c>
      <c r="AA26" s="88"/>
      <c r="AB26" s="20">
        <f t="shared" si="31"/>
        <v>0</v>
      </c>
      <c r="AC26" s="23">
        <f t="shared" si="32"/>
        <v>43.16</v>
      </c>
      <c r="AD26" s="30">
        <f t="shared" si="33"/>
        <v>0.71933333333333327</v>
      </c>
      <c r="AE26" s="76"/>
    </row>
    <row r="27" spans="1:31" x14ac:dyDescent="0.25">
      <c r="A27" s="82"/>
      <c r="B27" s="83"/>
      <c r="C27" s="84"/>
      <c r="D27" s="82"/>
      <c r="E27" s="83"/>
      <c r="F27" s="82"/>
      <c r="G27" s="82"/>
      <c r="H27" s="82"/>
      <c r="I27" s="82"/>
      <c r="J27" s="86"/>
      <c r="K27" s="87"/>
      <c r="L27" s="82">
        <v>8</v>
      </c>
      <c r="M27" s="92"/>
      <c r="N27" s="26">
        <f t="shared" si="23"/>
        <v>0</v>
      </c>
      <c r="O27" s="26">
        <f t="shared" si="24"/>
        <v>0</v>
      </c>
      <c r="P27" s="94">
        <v>750</v>
      </c>
      <c r="Q27" s="26">
        <f t="shared" si="25"/>
        <v>0</v>
      </c>
      <c r="R27" s="82">
        <v>15</v>
      </c>
      <c r="S27" s="27">
        <f t="shared" si="26"/>
        <v>0</v>
      </c>
      <c r="T27" s="95"/>
      <c r="U27" s="103">
        <f t="shared" si="27"/>
        <v>0</v>
      </c>
      <c r="V27" s="95"/>
      <c r="W27" s="15">
        <f t="shared" si="28"/>
        <v>0</v>
      </c>
      <c r="X27" s="25">
        <f t="shared" si="29"/>
        <v>0</v>
      </c>
      <c r="Y27" s="102">
        <f t="shared" si="11"/>
        <v>28.16</v>
      </c>
      <c r="Z27" s="104">
        <f t="shared" si="30"/>
        <v>0</v>
      </c>
      <c r="AA27" s="88"/>
      <c r="AB27" s="20">
        <f t="shared" si="31"/>
        <v>0</v>
      </c>
      <c r="AC27" s="23">
        <f t="shared" si="32"/>
        <v>43.16</v>
      </c>
      <c r="AD27" s="30">
        <f t="shared" si="33"/>
        <v>0.71933333333333327</v>
      </c>
      <c r="AE27" s="76"/>
    </row>
    <row r="28" spans="1:31" x14ac:dyDescent="0.25">
      <c r="A28" s="82"/>
      <c r="B28" s="83"/>
      <c r="C28" s="84"/>
      <c r="D28" s="82"/>
      <c r="E28" s="83"/>
      <c r="F28" s="82"/>
      <c r="G28" s="82"/>
      <c r="H28" s="82"/>
      <c r="I28" s="82"/>
      <c r="J28" s="86"/>
      <c r="K28" s="87"/>
      <c r="L28" s="82">
        <v>8</v>
      </c>
      <c r="M28" s="92"/>
      <c r="N28" s="26">
        <f t="shared" si="23"/>
        <v>0</v>
      </c>
      <c r="O28" s="26">
        <f t="shared" si="24"/>
        <v>0</v>
      </c>
      <c r="P28" s="94">
        <v>750</v>
      </c>
      <c r="Q28" s="26">
        <f t="shared" si="25"/>
        <v>0</v>
      </c>
      <c r="R28" s="82">
        <v>15</v>
      </c>
      <c r="S28" s="27">
        <f t="shared" si="26"/>
        <v>0</v>
      </c>
      <c r="T28" s="95"/>
      <c r="U28" s="103">
        <f t="shared" si="27"/>
        <v>0</v>
      </c>
      <c r="V28" s="95"/>
      <c r="W28" s="15">
        <f t="shared" si="28"/>
        <v>0</v>
      </c>
      <c r="X28" s="25">
        <f t="shared" si="29"/>
        <v>0</v>
      </c>
      <c r="Y28" s="102">
        <f t="shared" si="11"/>
        <v>28.16</v>
      </c>
      <c r="Z28" s="104">
        <f t="shared" si="30"/>
        <v>0</v>
      </c>
      <c r="AA28" s="88"/>
      <c r="AB28" s="20">
        <f t="shared" si="31"/>
        <v>0</v>
      </c>
      <c r="AC28" s="23">
        <f t="shared" si="32"/>
        <v>43.16</v>
      </c>
      <c r="AD28" s="30">
        <f t="shared" si="33"/>
        <v>0.71933333333333327</v>
      </c>
      <c r="AE28" s="76"/>
    </row>
    <row r="29" spans="1:31" x14ac:dyDescent="0.25">
      <c r="A29" s="82"/>
      <c r="B29" s="83"/>
      <c r="C29" s="84"/>
      <c r="D29" s="82"/>
      <c r="E29" s="83"/>
      <c r="F29" s="82"/>
      <c r="G29" s="82"/>
      <c r="H29" s="82"/>
      <c r="I29" s="82"/>
      <c r="J29" s="86"/>
      <c r="K29" s="87"/>
      <c r="L29" s="82">
        <v>8</v>
      </c>
      <c r="M29" s="92"/>
      <c r="N29" s="26">
        <f t="shared" si="23"/>
        <v>0</v>
      </c>
      <c r="O29" s="26">
        <f t="shared" si="24"/>
        <v>0</v>
      </c>
      <c r="P29" s="94">
        <v>750</v>
      </c>
      <c r="Q29" s="26">
        <f t="shared" si="25"/>
        <v>0</v>
      </c>
      <c r="R29" s="82">
        <v>15</v>
      </c>
      <c r="S29" s="27">
        <f t="shared" si="26"/>
        <v>0</v>
      </c>
      <c r="T29" s="95"/>
      <c r="U29" s="103">
        <f t="shared" si="27"/>
        <v>0</v>
      </c>
      <c r="V29" s="95"/>
      <c r="W29" s="15">
        <f t="shared" si="28"/>
        <v>0</v>
      </c>
      <c r="X29" s="25">
        <f t="shared" si="29"/>
        <v>0</v>
      </c>
      <c r="Y29" s="102">
        <f t="shared" si="11"/>
        <v>28.16</v>
      </c>
      <c r="Z29" s="104">
        <f t="shared" si="30"/>
        <v>0</v>
      </c>
      <c r="AA29" s="88"/>
      <c r="AB29" s="20">
        <f t="shared" si="31"/>
        <v>0</v>
      </c>
      <c r="AC29" s="23">
        <f t="shared" si="32"/>
        <v>43.16</v>
      </c>
      <c r="AD29" s="30">
        <f t="shared" si="33"/>
        <v>0.71933333333333327</v>
      </c>
      <c r="AE29" s="76"/>
    </row>
    <row r="30" spans="1:31" x14ac:dyDescent="0.25">
      <c r="A30" s="82"/>
      <c r="B30" s="83"/>
      <c r="C30" s="84"/>
      <c r="D30" s="82"/>
      <c r="E30" s="83"/>
      <c r="F30" s="82"/>
      <c r="G30" s="82"/>
      <c r="H30" s="82"/>
      <c r="I30" s="82"/>
      <c r="J30" s="86"/>
      <c r="K30" s="87"/>
      <c r="L30" s="82">
        <v>8</v>
      </c>
      <c r="M30" s="92"/>
      <c r="N30" s="26">
        <f t="shared" si="23"/>
        <v>0</v>
      </c>
      <c r="O30" s="26">
        <f t="shared" si="24"/>
        <v>0</v>
      </c>
      <c r="P30" s="94">
        <v>750</v>
      </c>
      <c r="Q30" s="26">
        <f t="shared" si="25"/>
        <v>0</v>
      </c>
      <c r="R30" s="82">
        <v>15</v>
      </c>
      <c r="S30" s="27">
        <f t="shared" si="26"/>
        <v>0</v>
      </c>
      <c r="T30" s="95"/>
      <c r="U30" s="103">
        <f t="shared" si="27"/>
        <v>0</v>
      </c>
      <c r="V30" s="95"/>
      <c r="W30" s="15">
        <f t="shared" si="28"/>
        <v>0</v>
      </c>
      <c r="X30" s="25">
        <f t="shared" si="29"/>
        <v>0</v>
      </c>
      <c r="Y30" s="102">
        <f t="shared" si="11"/>
        <v>28.16</v>
      </c>
      <c r="Z30" s="104">
        <f t="shared" si="30"/>
        <v>0</v>
      </c>
      <c r="AA30" s="88"/>
      <c r="AB30" s="20">
        <f t="shared" si="31"/>
        <v>0</v>
      </c>
      <c r="AC30" s="23">
        <f t="shared" si="32"/>
        <v>43.16</v>
      </c>
      <c r="AD30" s="30">
        <f t="shared" si="33"/>
        <v>0.71933333333333327</v>
      </c>
      <c r="AE30" s="76"/>
    </row>
    <row r="31" spans="1:31" ht="15.75" x14ac:dyDescent="0.25">
      <c r="A31" s="38"/>
      <c r="B31" s="38"/>
      <c r="C31" s="32" t="s">
        <v>46</v>
      </c>
      <c r="D31" s="33"/>
      <c r="E31" s="33"/>
      <c r="F31" s="59"/>
      <c r="G31" s="34"/>
      <c r="H31" s="34"/>
      <c r="I31" s="34"/>
      <c r="J31" s="34"/>
      <c r="K31" s="35"/>
      <c r="L31" s="35"/>
      <c r="M31" s="34"/>
      <c r="N31" s="36"/>
      <c r="O31" s="36"/>
      <c r="P31" s="37"/>
      <c r="Q31" s="36"/>
      <c r="R31" s="34"/>
      <c r="S31" s="38"/>
      <c r="T31" s="38"/>
      <c r="U31" s="39"/>
      <c r="V31" s="38"/>
      <c r="W31" s="34"/>
      <c r="X31" s="34"/>
      <c r="Y31" s="40"/>
      <c r="Z31" s="40"/>
      <c r="AA31" s="37"/>
      <c r="AB31" s="40"/>
      <c r="AC31" s="36"/>
      <c r="AD31" s="41">
        <f>SUM(AD3:AD24)</f>
        <v>355.63875523504271</v>
      </c>
    </row>
    <row r="32" spans="1:31" x14ac:dyDescent="0.25">
      <c r="T32" s="77"/>
      <c r="U32" s="45"/>
      <c r="V32" s="77"/>
      <c r="W32" s="44"/>
      <c r="X32" s="44"/>
      <c r="Y32" s="45"/>
      <c r="Z32" s="45"/>
      <c r="AA32" s="44" t="s">
        <v>47</v>
      </c>
      <c r="AB32" s="46" t="s">
        <v>48</v>
      </c>
      <c r="AC32" s="47"/>
      <c r="AD32" s="47"/>
    </row>
    <row r="33" spans="3:30" x14ac:dyDescent="0.25">
      <c r="C33" s="48" t="s">
        <v>49</v>
      </c>
      <c r="D33" s="48"/>
      <c r="E33" s="48"/>
      <c r="F33" s="31"/>
      <c r="G33" s="31"/>
      <c r="H33" s="31"/>
      <c r="I33" s="31"/>
      <c r="J33" s="31"/>
      <c r="K33" s="31"/>
      <c r="L33" s="31"/>
      <c r="M33" s="31"/>
      <c r="N33" s="49"/>
      <c r="O33" s="49"/>
      <c r="P33" s="50"/>
      <c r="Q33" s="49"/>
      <c r="R33" s="31"/>
      <c r="S33" s="51"/>
      <c r="T33" s="78"/>
      <c r="U33" s="52"/>
      <c r="V33" s="78"/>
      <c r="W33" s="31"/>
      <c r="X33" s="31"/>
      <c r="Y33" s="53"/>
      <c r="Z33" s="53"/>
      <c r="AA33" s="50"/>
      <c r="AB33" s="53"/>
      <c r="AC33" s="49"/>
      <c r="AD33" s="49"/>
    </row>
    <row r="34" spans="3:30" x14ac:dyDescent="0.25">
      <c r="C34" s="49" t="s">
        <v>50</v>
      </c>
      <c r="D34" s="49"/>
      <c r="E34" s="49"/>
      <c r="F34" s="54"/>
      <c r="G34" s="54"/>
      <c r="H34" s="54"/>
      <c r="I34" s="54"/>
      <c r="J34" s="54"/>
      <c r="K34" s="54"/>
      <c r="L34" s="54"/>
      <c r="M34" s="54"/>
      <c r="N34" s="49"/>
      <c r="O34" s="49"/>
      <c r="P34" s="54"/>
      <c r="Q34" s="49"/>
      <c r="R34" s="54"/>
      <c r="S34" s="51"/>
      <c r="T34" s="79"/>
      <c r="U34" s="51"/>
      <c r="V34" s="79"/>
      <c r="W34" s="54"/>
      <c r="X34" s="54"/>
      <c r="Y34" s="49"/>
      <c r="Z34" s="49"/>
      <c r="AA34" s="54"/>
      <c r="AB34" s="49"/>
      <c r="AC34" s="49"/>
      <c r="AD34" s="49"/>
    </row>
    <row r="35" spans="3:30" x14ac:dyDescent="0.25">
      <c r="C35" s="105" t="s">
        <v>135</v>
      </c>
      <c r="D35" s="53"/>
      <c r="E35" s="53"/>
      <c r="F35" s="31"/>
      <c r="G35" s="31"/>
      <c r="H35" s="31"/>
      <c r="I35" s="31"/>
      <c r="J35" s="31"/>
      <c r="K35" s="31"/>
      <c r="L35" s="31"/>
      <c r="M35" s="31"/>
      <c r="N35" s="49"/>
      <c r="O35" s="49"/>
      <c r="P35" s="50"/>
      <c r="Q35" s="49"/>
      <c r="R35" s="31"/>
      <c r="S35" s="51"/>
      <c r="T35" s="78"/>
      <c r="U35" s="52"/>
      <c r="V35" s="78"/>
      <c r="W35" s="31"/>
      <c r="X35" s="31"/>
      <c r="Y35" s="53"/>
      <c r="Z35" s="53"/>
      <c r="AA35" s="50"/>
      <c r="AB35" s="53"/>
      <c r="AC35" s="49"/>
      <c r="AD35" s="49"/>
    </row>
    <row r="36" spans="3:30" x14ac:dyDescent="0.25">
      <c r="S36" s="56"/>
      <c r="T36" s="80"/>
      <c r="U36" s="57"/>
      <c r="V36" s="80"/>
    </row>
    <row r="37" spans="3:30" x14ac:dyDescent="0.25">
      <c r="C37" s="31"/>
      <c r="D37" s="31"/>
      <c r="E37" s="48"/>
      <c r="F37" s="31"/>
      <c r="G37" s="31"/>
      <c r="H37" s="31"/>
      <c r="I37" s="31"/>
      <c r="J37" s="31"/>
      <c r="K37" s="31"/>
      <c r="L37" s="31"/>
      <c r="M37" s="31"/>
      <c r="N37" s="49"/>
      <c r="O37" s="49"/>
      <c r="P37" s="50"/>
      <c r="Q37" s="49"/>
      <c r="R37" s="31"/>
      <c r="S37" s="51"/>
      <c r="T37" s="78"/>
      <c r="U37" s="52"/>
      <c r="V37" s="78"/>
      <c r="W37" s="31"/>
      <c r="X37" s="31"/>
      <c r="Y37" s="53"/>
      <c r="Z37" s="53"/>
      <c r="AA37" s="50"/>
      <c r="AB37" s="53"/>
      <c r="AC37" s="49"/>
      <c r="AD37" s="49"/>
    </row>
    <row r="38" spans="3:30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49"/>
      <c r="O38" s="49"/>
      <c r="P38" s="50"/>
      <c r="Q38" s="49"/>
      <c r="R38" s="31"/>
      <c r="S38" s="51"/>
      <c r="T38" s="78"/>
      <c r="U38" s="52"/>
      <c r="V38" s="78"/>
      <c r="W38" s="31"/>
      <c r="X38" s="31"/>
      <c r="Y38" s="53"/>
      <c r="Z38" s="53"/>
      <c r="AA38" s="50"/>
      <c r="AB38" s="53"/>
      <c r="AC38" s="49"/>
      <c r="AD38" s="49"/>
    </row>
    <row r="39" spans="3:30" x14ac:dyDescent="0.25">
      <c r="S39" s="56"/>
      <c r="T39" s="80"/>
      <c r="U39" s="57"/>
      <c r="V39" s="80"/>
    </row>
    <row r="40" spans="3:30" x14ac:dyDescent="0.25">
      <c r="S40" s="56"/>
      <c r="T40" s="80"/>
      <c r="U40" s="57"/>
      <c r="V40" s="80"/>
    </row>
    <row r="60" spans="3:30" s="55" customFormat="1" x14ac:dyDescent="0.25">
      <c r="C60"/>
      <c r="D60"/>
      <c r="E60"/>
      <c r="F60"/>
      <c r="G60"/>
      <c r="H60"/>
      <c r="I60"/>
      <c r="J60"/>
      <c r="K60"/>
      <c r="L60"/>
      <c r="M60"/>
      <c r="N60" s="42"/>
      <c r="O60" s="42"/>
      <c r="P60" s="43"/>
      <c r="Q60" s="42"/>
      <c r="R60"/>
      <c r="S60" s="42"/>
      <c r="T60" s="81"/>
      <c r="U60" s="58"/>
      <c r="V60" s="81"/>
      <c r="W60"/>
      <c r="X60"/>
      <c r="Y60" s="58"/>
      <c r="Z60" s="58"/>
      <c r="AA60" s="43"/>
      <c r="AB60" s="58"/>
      <c r="AC60" s="42"/>
      <c r="AD60" s="42"/>
    </row>
  </sheetData>
  <sortState xmlns:xlrd2="http://schemas.microsoft.com/office/spreadsheetml/2017/richdata2" ref="C12:AD26">
    <sortCondition ref="E12:E26"/>
  </sortState>
  <hyperlinks>
    <hyperlink ref="C3" r:id="rId1" display="C:\Users\Joyce\Documents\Customers\FMK\WorkOrder 1014.pdf" xr:uid="{07EA61C3-23EB-4F64-BC2E-2C57D3D38FA0}"/>
    <hyperlink ref="I3" r:id="rId2" xr:uid="{9A30791D-D465-4712-A619-C8CD5CD36552}"/>
    <hyperlink ref="M3" r:id="rId3" display="C:\Users\Joyce\Documents\Customers\FMK\Name Stack.PXF" xr:uid="{39623100-D219-4828-84D8-8F9D949CBF5F}"/>
  </hyperlinks>
  <pageMargins left="0.45" right="0.45" top="0.5" bottom="0.5" header="0.3" footer="0.3"/>
  <pageSetup scale="47" orientation="landscape" r:id="rId4"/>
  <headerFooter>
    <oddHeader>&amp;C&amp;"-,Bold Italic"&amp;20Embroidery Machine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"/>
  <sheetViews>
    <sheetView workbookViewId="0">
      <selection activeCell="I10" sqref="I10"/>
    </sheetView>
  </sheetViews>
  <sheetFormatPr defaultRowHeight="15" x14ac:dyDescent="0.25"/>
  <cols>
    <col min="1" max="1" width="5.28515625" customWidth="1"/>
    <col min="2" max="2" width="13.28515625" bestFit="1" customWidth="1"/>
    <col min="3" max="4" width="6.28515625" customWidth="1"/>
    <col min="5" max="5" width="5.42578125" customWidth="1"/>
    <col min="6" max="6" width="9" customWidth="1"/>
    <col min="7" max="7" width="13.140625" bestFit="1" customWidth="1"/>
    <col min="8" max="8" width="9.5703125" bestFit="1" customWidth="1"/>
    <col min="9" max="9" width="5" bestFit="1" customWidth="1"/>
    <col min="10" max="10" width="7" bestFit="1" customWidth="1"/>
    <col min="11" max="11" width="6.28515625" bestFit="1" customWidth="1"/>
    <col min="12" max="12" width="5.7109375" bestFit="1" customWidth="1"/>
    <col min="13" max="13" width="5.5703125" bestFit="1" customWidth="1"/>
    <col min="14" max="14" width="7.42578125" bestFit="1" customWidth="1"/>
    <col min="15" max="15" width="7.7109375" bestFit="1" customWidth="1"/>
    <col min="16" max="16" width="6.28515625" bestFit="1" customWidth="1"/>
    <col min="17" max="17" width="12" customWidth="1"/>
    <col min="18" max="18" width="8.7109375" bestFit="1" customWidth="1"/>
    <col min="22" max="22" width="11.5703125" bestFit="1" customWidth="1"/>
    <col min="23" max="23" width="7.42578125" bestFit="1" customWidth="1"/>
    <col min="24" max="24" width="6.7109375" bestFit="1" customWidth="1"/>
  </cols>
  <sheetData>
    <row r="1" spans="1:28" s="8" customFormat="1" ht="12.75" x14ac:dyDescent="0.2">
      <c r="A1" s="1" t="s">
        <v>3</v>
      </c>
      <c r="B1" s="1"/>
      <c r="C1" s="60" t="s">
        <v>0</v>
      </c>
      <c r="D1" s="65" t="s">
        <v>1</v>
      </c>
      <c r="E1" s="65" t="s">
        <v>1</v>
      </c>
      <c r="F1" s="62"/>
      <c r="G1" s="1"/>
      <c r="H1" s="2" t="s">
        <v>2</v>
      </c>
      <c r="I1" s="2" t="s">
        <v>102</v>
      </c>
      <c r="J1" s="4" t="s">
        <v>4</v>
      </c>
      <c r="K1" s="5" t="s">
        <v>5</v>
      </c>
      <c r="L1" s="6" t="s">
        <v>6</v>
      </c>
      <c r="M1" s="6" t="s">
        <v>7</v>
      </c>
      <c r="N1" s="4" t="s">
        <v>8</v>
      </c>
      <c r="O1" s="6" t="s">
        <v>9</v>
      </c>
      <c r="P1" s="4" t="s">
        <v>10</v>
      </c>
      <c r="Q1" s="6" t="s">
        <v>11</v>
      </c>
      <c r="R1" s="72" t="s">
        <v>12</v>
      </c>
      <c r="S1" s="7" t="s">
        <v>13</v>
      </c>
      <c r="T1" s="72" t="s">
        <v>14</v>
      </c>
      <c r="U1" s="2" t="s">
        <v>15</v>
      </c>
      <c r="V1" s="4" t="s">
        <v>16</v>
      </c>
      <c r="W1" s="7" t="s">
        <v>17</v>
      </c>
      <c r="X1" s="7" t="s">
        <v>18</v>
      </c>
      <c r="Y1" s="4" t="s">
        <v>19</v>
      </c>
      <c r="Z1" s="7" t="s">
        <v>19</v>
      </c>
      <c r="AA1" s="6" t="s">
        <v>20</v>
      </c>
      <c r="AB1" s="6" t="s">
        <v>21</v>
      </c>
    </row>
    <row r="2" spans="1:28" s="14" customFormat="1" ht="12.75" x14ac:dyDescent="0.2">
      <c r="A2" s="69" t="s">
        <v>61</v>
      </c>
      <c r="B2" s="3" t="s">
        <v>22</v>
      </c>
      <c r="C2" s="61" t="s">
        <v>23</v>
      </c>
      <c r="D2" s="66" t="s">
        <v>24</v>
      </c>
      <c r="E2" s="66" t="s">
        <v>25</v>
      </c>
      <c r="F2" s="63" t="s">
        <v>26</v>
      </c>
      <c r="G2" s="3" t="s">
        <v>27</v>
      </c>
      <c r="H2" s="3" t="s">
        <v>28</v>
      </c>
      <c r="I2" s="3" t="s">
        <v>103</v>
      </c>
      <c r="J2" s="9" t="s">
        <v>29</v>
      </c>
      <c r="K2" s="10" t="s">
        <v>30</v>
      </c>
      <c r="L2" s="11" t="s">
        <v>31</v>
      </c>
      <c r="M2" s="11" t="s">
        <v>31</v>
      </c>
      <c r="N2" s="9" t="s">
        <v>32</v>
      </c>
      <c r="O2" s="11" t="s">
        <v>33</v>
      </c>
      <c r="P2" s="9" t="s">
        <v>34</v>
      </c>
      <c r="Q2" s="11" t="s">
        <v>35</v>
      </c>
      <c r="R2" s="73" t="s">
        <v>36</v>
      </c>
      <c r="S2" s="12" t="s">
        <v>34</v>
      </c>
      <c r="T2" s="73" t="s">
        <v>37</v>
      </c>
      <c r="U2" s="3" t="s">
        <v>34</v>
      </c>
      <c r="V2" s="9" t="s">
        <v>34</v>
      </c>
      <c r="W2" s="12" t="s">
        <v>34</v>
      </c>
      <c r="X2" s="12" t="s">
        <v>34</v>
      </c>
      <c r="Y2" s="9" t="s">
        <v>38</v>
      </c>
      <c r="Z2" s="12" t="s">
        <v>39</v>
      </c>
      <c r="AA2" s="13" t="s">
        <v>40</v>
      </c>
      <c r="AB2" s="13" t="s">
        <v>41</v>
      </c>
    </row>
    <row r="3" spans="1:28" s="24" customFormat="1" x14ac:dyDescent="0.25">
      <c r="A3" s="15" t="s">
        <v>53</v>
      </c>
      <c r="B3" s="15">
        <v>183025</v>
      </c>
      <c r="C3" s="16"/>
      <c r="D3" s="64">
        <v>144</v>
      </c>
      <c r="E3" s="64">
        <v>12</v>
      </c>
      <c r="F3" s="15" t="s">
        <v>51</v>
      </c>
      <c r="G3" s="15" t="s">
        <v>52</v>
      </c>
      <c r="H3" s="70">
        <v>42489</v>
      </c>
      <c r="I3" s="67" t="s">
        <v>51</v>
      </c>
      <c r="J3" s="15">
        <v>8</v>
      </c>
      <c r="K3" s="22">
        <v>11932</v>
      </c>
      <c r="L3" s="17">
        <f>E3/J3</f>
        <v>1.5</v>
      </c>
      <c r="M3" s="17">
        <f>ROUNDUP(L3,0)</f>
        <v>2</v>
      </c>
      <c r="N3" s="18">
        <v>650</v>
      </c>
      <c r="O3" s="17">
        <f>K3/N3</f>
        <v>18.356923076923078</v>
      </c>
      <c r="P3" s="15">
        <v>15</v>
      </c>
      <c r="Q3" s="19">
        <f>E3*0.5</f>
        <v>6</v>
      </c>
      <c r="R3" s="74">
        <v>4</v>
      </c>
      <c r="S3" s="20">
        <f>(R3*0.167)*M3</f>
        <v>1.3360000000000001</v>
      </c>
      <c r="T3" s="74">
        <v>34</v>
      </c>
      <c r="U3" s="15">
        <f>(T3*L3)*0.083</f>
        <v>4.2330000000000005</v>
      </c>
      <c r="V3" s="15">
        <f>(0.5*J3)*M3</f>
        <v>8</v>
      </c>
      <c r="W3" s="20">
        <f>1.76*E3</f>
        <v>21.12</v>
      </c>
      <c r="X3" s="21">
        <f>E3*(16/60)</f>
        <v>3.2</v>
      </c>
      <c r="Y3" s="22"/>
      <c r="Z3" s="20">
        <f>(Y3*0.167)*E3</f>
        <v>0</v>
      </c>
      <c r="AA3" s="23">
        <f>(O3*M3)+(P3+Q3+S3+U3+V3+W3+Z3)</f>
        <v>92.402846153846156</v>
      </c>
      <c r="AB3" s="23">
        <f>AA3/60</f>
        <v>1.5400474358974359</v>
      </c>
    </row>
    <row r="4" spans="1:28" x14ac:dyDescent="0.25">
      <c r="A4" s="25" t="s">
        <v>54</v>
      </c>
      <c r="B4" s="25" t="s">
        <v>55</v>
      </c>
      <c r="C4" s="16">
        <v>42515</v>
      </c>
      <c r="D4" s="25">
        <v>100</v>
      </c>
      <c r="E4" s="25">
        <v>100</v>
      </c>
      <c r="F4" s="25" t="s">
        <v>104</v>
      </c>
      <c r="G4" s="15" t="s">
        <v>57</v>
      </c>
      <c r="H4" s="70">
        <v>42495</v>
      </c>
      <c r="I4" s="68" t="s">
        <v>51</v>
      </c>
      <c r="J4" s="25">
        <v>8</v>
      </c>
      <c r="K4" s="29">
        <v>7760</v>
      </c>
      <c r="L4" s="26">
        <f>E4/J4</f>
        <v>12.5</v>
      </c>
      <c r="M4" s="26">
        <f>ROUNDUP(L4,0)</f>
        <v>13</v>
      </c>
      <c r="N4" s="18">
        <v>650</v>
      </c>
      <c r="O4" s="26">
        <f>K4/N4</f>
        <v>11.938461538461539</v>
      </c>
      <c r="P4" s="15">
        <v>15</v>
      </c>
      <c r="Q4" s="27">
        <f>E4*0.5</f>
        <v>50</v>
      </c>
      <c r="R4" s="74">
        <v>7</v>
      </c>
      <c r="S4" s="28">
        <f>(R4*0.167)*M4</f>
        <v>15.197000000000001</v>
      </c>
      <c r="T4" s="74">
        <v>10</v>
      </c>
      <c r="U4" s="15">
        <f>(T4*L4)*0.083</f>
        <v>10.375</v>
      </c>
      <c r="V4" s="25">
        <f>(0.5*J4)*M4</f>
        <v>52</v>
      </c>
      <c r="W4" s="20">
        <f>1.76*E4</f>
        <v>176</v>
      </c>
      <c r="X4" s="21">
        <f>E4*(16/60)</f>
        <v>26.666666666666668</v>
      </c>
      <c r="Y4" s="29"/>
      <c r="Z4" s="20">
        <f>(Y4*0.167)*E4</f>
        <v>0</v>
      </c>
      <c r="AA4" s="23">
        <f>(O4*M4)+(P4+Q4+S4+U4+V4+W4+Z4)</f>
        <v>473.77199999999999</v>
      </c>
      <c r="AB4" s="30">
        <f>AA4/60</f>
        <v>7.8961999999999994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"/>
  <sheetViews>
    <sheetView workbookViewId="0">
      <selection activeCell="P6" sqref="P6"/>
    </sheetView>
  </sheetViews>
  <sheetFormatPr defaultRowHeight="15" x14ac:dyDescent="0.25"/>
  <cols>
    <col min="1" max="1" width="5.7109375" customWidth="1"/>
    <col min="3" max="3" width="5" bestFit="1" customWidth="1"/>
    <col min="4" max="5" width="5.7109375" customWidth="1"/>
    <col min="6" max="6" width="13.28515625" customWidth="1"/>
    <col min="7" max="7" width="19.42578125" customWidth="1"/>
    <col min="8" max="8" width="9.5703125" bestFit="1" customWidth="1"/>
    <col min="9" max="9" width="6.140625" bestFit="1" customWidth="1"/>
    <col min="10" max="10" width="6.42578125" customWidth="1"/>
    <col min="11" max="11" width="6" customWidth="1"/>
    <col min="12" max="12" width="5.7109375" bestFit="1" customWidth="1"/>
    <col min="13" max="13" width="5.5703125" bestFit="1" customWidth="1"/>
    <col min="14" max="14" width="7.42578125" bestFit="1" customWidth="1"/>
    <col min="15" max="15" width="7" customWidth="1"/>
    <col min="16" max="16" width="5.7109375" customWidth="1"/>
    <col min="17" max="17" width="10.85546875" customWidth="1"/>
    <col min="18" max="18" width="8.7109375" bestFit="1" customWidth="1"/>
    <col min="20" max="20" width="5.85546875" bestFit="1" customWidth="1"/>
    <col min="23" max="23" width="7.42578125" bestFit="1" customWidth="1"/>
    <col min="24" max="24" width="6.7109375" bestFit="1" customWidth="1"/>
    <col min="27" max="28" width="8.140625" bestFit="1" customWidth="1"/>
  </cols>
  <sheetData>
    <row r="1" spans="1:29" s="8" customFormat="1" ht="12.75" x14ac:dyDescent="0.2">
      <c r="A1" s="1" t="s">
        <v>3</v>
      </c>
      <c r="B1" s="1"/>
      <c r="C1" s="60" t="s">
        <v>0</v>
      </c>
      <c r="D1" s="65" t="s">
        <v>1</v>
      </c>
      <c r="E1" s="65" t="s">
        <v>1</v>
      </c>
      <c r="F1" s="62"/>
      <c r="G1" s="1"/>
      <c r="H1" s="2" t="s">
        <v>2</v>
      </c>
      <c r="I1" s="2" t="s">
        <v>102</v>
      </c>
      <c r="J1" s="4" t="s">
        <v>4</v>
      </c>
      <c r="K1" s="5" t="s">
        <v>5</v>
      </c>
      <c r="L1" s="6" t="s">
        <v>6</v>
      </c>
      <c r="M1" s="6" t="s">
        <v>7</v>
      </c>
      <c r="N1" s="4" t="s">
        <v>8</v>
      </c>
      <c r="O1" s="6" t="s">
        <v>9</v>
      </c>
      <c r="P1" s="4" t="s">
        <v>10</v>
      </c>
      <c r="Q1" s="6" t="s">
        <v>11</v>
      </c>
      <c r="R1" s="72" t="s">
        <v>12</v>
      </c>
      <c r="S1" s="7" t="s">
        <v>13</v>
      </c>
      <c r="T1" s="72" t="s">
        <v>14</v>
      </c>
      <c r="U1" s="2" t="s">
        <v>15</v>
      </c>
      <c r="V1" s="4" t="s">
        <v>16</v>
      </c>
      <c r="W1" s="7" t="s">
        <v>17</v>
      </c>
      <c r="X1" s="7" t="s">
        <v>18</v>
      </c>
      <c r="Y1" s="4" t="s">
        <v>19</v>
      </c>
      <c r="Z1" s="7" t="s">
        <v>19</v>
      </c>
      <c r="AA1" s="6" t="s">
        <v>20</v>
      </c>
      <c r="AB1" s="6" t="s">
        <v>21</v>
      </c>
    </row>
    <row r="2" spans="1:29" s="14" customFormat="1" ht="12.75" x14ac:dyDescent="0.2">
      <c r="A2" s="69" t="s">
        <v>61</v>
      </c>
      <c r="B2" s="3" t="s">
        <v>22</v>
      </c>
      <c r="C2" s="61" t="s">
        <v>23</v>
      </c>
      <c r="D2" s="66" t="s">
        <v>24</v>
      </c>
      <c r="E2" s="66" t="s">
        <v>25</v>
      </c>
      <c r="F2" s="63" t="s">
        <v>26</v>
      </c>
      <c r="G2" s="3" t="s">
        <v>27</v>
      </c>
      <c r="H2" s="3" t="s">
        <v>28</v>
      </c>
      <c r="I2" s="3" t="s">
        <v>103</v>
      </c>
      <c r="J2" s="9" t="s">
        <v>29</v>
      </c>
      <c r="K2" s="10" t="s">
        <v>30</v>
      </c>
      <c r="L2" s="11" t="s">
        <v>31</v>
      </c>
      <c r="M2" s="11" t="s">
        <v>31</v>
      </c>
      <c r="N2" s="9" t="s">
        <v>32</v>
      </c>
      <c r="O2" s="11" t="s">
        <v>33</v>
      </c>
      <c r="P2" s="9" t="s">
        <v>34</v>
      </c>
      <c r="Q2" s="11" t="s">
        <v>35</v>
      </c>
      <c r="R2" s="73" t="s">
        <v>36</v>
      </c>
      <c r="S2" s="12" t="s">
        <v>34</v>
      </c>
      <c r="T2" s="73" t="s">
        <v>37</v>
      </c>
      <c r="U2" s="3" t="s">
        <v>34</v>
      </c>
      <c r="V2" s="9" t="s">
        <v>34</v>
      </c>
      <c r="W2" s="12" t="s">
        <v>34</v>
      </c>
      <c r="X2" s="12" t="s">
        <v>34</v>
      </c>
      <c r="Y2" s="9" t="s">
        <v>38</v>
      </c>
      <c r="Z2" s="12" t="s">
        <v>39</v>
      </c>
      <c r="AA2" s="13" t="s">
        <v>40</v>
      </c>
      <c r="AB2" s="13" t="s">
        <v>41</v>
      </c>
    </row>
    <row r="3" spans="1:29" x14ac:dyDescent="0.25">
      <c r="A3" s="25" t="s">
        <v>58</v>
      </c>
      <c r="B3" s="25">
        <v>183201</v>
      </c>
      <c r="C3" s="16">
        <v>42495</v>
      </c>
      <c r="D3" s="25">
        <v>92</v>
      </c>
      <c r="E3" s="25">
        <v>52</v>
      </c>
      <c r="F3" s="25" t="s">
        <v>76</v>
      </c>
      <c r="G3" s="25" t="s">
        <v>77</v>
      </c>
      <c r="H3" s="75">
        <v>42495</v>
      </c>
      <c r="I3" s="68" t="s">
        <v>42</v>
      </c>
      <c r="J3" s="15">
        <v>8</v>
      </c>
      <c r="K3" s="29">
        <v>3951</v>
      </c>
      <c r="L3" s="26">
        <f t="shared" ref="L3:L9" si="0">E3/J3</f>
        <v>6.5</v>
      </c>
      <c r="M3" s="26">
        <f t="shared" ref="M3:M9" si="1">ROUNDUP(L3,0)</f>
        <v>7</v>
      </c>
      <c r="N3" s="18">
        <v>750</v>
      </c>
      <c r="O3" s="26">
        <f t="shared" ref="O3:O9" si="2">K3/N3</f>
        <v>5.2679999999999998</v>
      </c>
      <c r="P3" s="15">
        <v>15</v>
      </c>
      <c r="Q3" s="27">
        <f t="shared" ref="Q3:Q9" si="3">E3*0.5</f>
        <v>26</v>
      </c>
      <c r="R3" s="74">
        <v>1</v>
      </c>
      <c r="S3" s="28">
        <f t="shared" ref="S3:S9" si="4">(R3*0.167)*M3</f>
        <v>1.169</v>
      </c>
      <c r="T3" s="74">
        <v>14</v>
      </c>
      <c r="U3" s="15">
        <f t="shared" ref="U3:U9" si="5">(T3*L3)*0.083</f>
        <v>7.5530000000000008</v>
      </c>
      <c r="V3" s="25">
        <f t="shared" ref="V3:V9" si="6">(0.5*J3)*M3</f>
        <v>28</v>
      </c>
      <c r="W3" s="20">
        <f t="shared" ref="W3:W9" si="7">1.76*E3</f>
        <v>91.52</v>
      </c>
      <c r="X3" s="21">
        <f t="shared" ref="X3:X9" si="8">E3*(16/60)</f>
        <v>13.866666666666667</v>
      </c>
      <c r="Y3" s="29"/>
      <c r="Z3" s="20">
        <f t="shared" ref="Z3:Z9" si="9">(Y3*0.167)*E3</f>
        <v>0</v>
      </c>
      <c r="AA3" s="23">
        <f t="shared" ref="AA3:AA9" si="10">(O3*M3)+(P3+Q3+S3+U3+V3+W3+Z3)</f>
        <v>206.11799999999999</v>
      </c>
      <c r="AB3" s="30">
        <f t="shared" ref="AB3:AB9" si="11">AA3/60</f>
        <v>3.4352999999999998</v>
      </c>
    </row>
    <row r="4" spans="1:29" x14ac:dyDescent="0.25">
      <c r="A4" s="25" t="s">
        <v>62</v>
      </c>
      <c r="B4" s="25">
        <v>504161</v>
      </c>
      <c r="C4" s="16">
        <v>42515</v>
      </c>
      <c r="D4" s="25">
        <v>9</v>
      </c>
      <c r="E4" s="25">
        <v>9</v>
      </c>
      <c r="F4" s="25" t="s">
        <v>59</v>
      </c>
      <c r="G4" s="25" t="s">
        <v>60</v>
      </c>
      <c r="H4" s="75">
        <v>42503</v>
      </c>
      <c r="I4" s="68" t="s">
        <v>43</v>
      </c>
      <c r="J4" s="25">
        <v>8</v>
      </c>
      <c r="K4" s="29">
        <v>7571</v>
      </c>
      <c r="L4" s="26">
        <f t="shared" si="0"/>
        <v>1.125</v>
      </c>
      <c r="M4" s="26">
        <f t="shared" si="1"/>
        <v>2</v>
      </c>
      <c r="N4" s="18">
        <v>750</v>
      </c>
      <c r="O4" s="26">
        <f t="shared" si="2"/>
        <v>10.094666666666667</v>
      </c>
      <c r="P4" s="15">
        <v>15</v>
      </c>
      <c r="Q4" s="27">
        <f t="shared" si="3"/>
        <v>4.5</v>
      </c>
      <c r="R4" s="74">
        <v>3</v>
      </c>
      <c r="S4" s="28">
        <f t="shared" si="4"/>
        <v>1.002</v>
      </c>
      <c r="T4" s="74">
        <v>3</v>
      </c>
      <c r="U4" s="15">
        <f t="shared" si="5"/>
        <v>0.28012500000000001</v>
      </c>
      <c r="V4" s="25">
        <f t="shared" si="6"/>
        <v>8</v>
      </c>
      <c r="W4" s="20">
        <f t="shared" si="7"/>
        <v>15.84</v>
      </c>
      <c r="X4" s="21">
        <f t="shared" si="8"/>
        <v>2.4</v>
      </c>
      <c r="Y4" s="29"/>
      <c r="Z4" s="20">
        <f t="shared" si="9"/>
        <v>0</v>
      </c>
      <c r="AA4" s="23">
        <f t="shared" si="10"/>
        <v>64.811458333333334</v>
      </c>
      <c r="AB4" s="30">
        <f t="shared" si="11"/>
        <v>1.0801909722222223</v>
      </c>
    </row>
    <row r="5" spans="1:29" x14ac:dyDescent="0.25">
      <c r="A5" s="25" t="s">
        <v>65</v>
      </c>
      <c r="B5" s="25">
        <v>151289</v>
      </c>
      <c r="C5" s="16">
        <v>42514</v>
      </c>
      <c r="D5" s="25">
        <v>18</v>
      </c>
      <c r="E5" s="25">
        <v>18</v>
      </c>
      <c r="F5" s="25" t="s">
        <v>63</v>
      </c>
      <c r="G5" s="25" t="s">
        <v>64</v>
      </c>
      <c r="H5" s="75">
        <v>42507</v>
      </c>
      <c r="I5" s="68" t="s">
        <v>44</v>
      </c>
      <c r="J5" s="15">
        <v>8</v>
      </c>
      <c r="K5" s="29">
        <v>7182</v>
      </c>
      <c r="L5" s="26">
        <f t="shared" si="0"/>
        <v>2.25</v>
      </c>
      <c r="M5" s="26">
        <f t="shared" si="1"/>
        <v>3</v>
      </c>
      <c r="N5" s="18">
        <v>750</v>
      </c>
      <c r="O5" s="26">
        <f t="shared" si="2"/>
        <v>9.5760000000000005</v>
      </c>
      <c r="P5" s="15">
        <v>30</v>
      </c>
      <c r="Q5" s="27">
        <f t="shared" si="3"/>
        <v>9</v>
      </c>
      <c r="R5" s="74">
        <v>6</v>
      </c>
      <c r="S5" s="28">
        <f t="shared" si="4"/>
        <v>3.0060000000000002</v>
      </c>
      <c r="T5" s="74">
        <v>6</v>
      </c>
      <c r="U5" s="15">
        <f t="shared" si="5"/>
        <v>1.1205000000000001</v>
      </c>
      <c r="V5" s="25">
        <f t="shared" si="6"/>
        <v>12</v>
      </c>
      <c r="W5" s="20">
        <f t="shared" si="7"/>
        <v>31.68</v>
      </c>
      <c r="X5" s="21">
        <f t="shared" si="8"/>
        <v>4.8</v>
      </c>
      <c r="Y5" s="29"/>
      <c r="Z5" s="20">
        <f t="shared" si="9"/>
        <v>0</v>
      </c>
      <c r="AA5" s="23">
        <f t="shared" si="10"/>
        <v>115.53450000000001</v>
      </c>
      <c r="AB5" s="30">
        <f t="shared" si="11"/>
        <v>1.925575</v>
      </c>
    </row>
    <row r="6" spans="1:29" x14ac:dyDescent="0.25">
      <c r="A6" s="25" t="s">
        <v>69</v>
      </c>
      <c r="B6" s="25" t="s">
        <v>66</v>
      </c>
      <c r="C6" s="16">
        <v>42513</v>
      </c>
      <c r="D6" s="25">
        <v>3</v>
      </c>
      <c r="E6" s="25">
        <v>3</v>
      </c>
      <c r="F6" s="25" t="s">
        <v>59</v>
      </c>
      <c r="G6" s="25" t="s">
        <v>67</v>
      </c>
      <c r="H6" s="75">
        <v>42506</v>
      </c>
      <c r="I6" s="68" t="s">
        <v>42</v>
      </c>
      <c r="J6" s="15">
        <v>8</v>
      </c>
      <c r="K6" s="71" t="s">
        <v>68</v>
      </c>
      <c r="L6" s="26">
        <f t="shared" si="0"/>
        <v>0.375</v>
      </c>
      <c r="M6" s="26">
        <f t="shared" si="1"/>
        <v>1</v>
      </c>
      <c r="N6" s="18">
        <v>750</v>
      </c>
      <c r="O6" s="26">
        <f t="shared" si="2"/>
        <v>2.9586666666666668</v>
      </c>
      <c r="P6" s="15">
        <v>15</v>
      </c>
      <c r="Q6" s="27">
        <f t="shared" si="3"/>
        <v>1.5</v>
      </c>
      <c r="R6" s="74">
        <v>1</v>
      </c>
      <c r="S6" s="28">
        <f t="shared" si="4"/>
        <v>0.16700000000000001</v>
      </c>
      <c r="T6" s="74">
        <v>1</v>
      </c>
      <c r="U6" s="15">
        <f t="shared" si="5"/>
        <v>3.1125E-2</v>
      </c>
      <c r="V6" s="25">
        <f t="shared" si="6"/>
        <v>4</v>
      </c>
      <c r="W6" s="20">
        <f t="shared" si="7"/>
        <v>5.28</v>
      </c>
      <c r="X6" s="21">
        <f t="shared" si="8"/>
        <v>0.8</v>
      </c>
      <c r="Y6" s="29"/>
      <c r="Z6" s="20">
        <f t="shared" si="9"/>
        <v>0</v>
      </c>
      <c r="AA6" s="23">
        <f t="shared" si="10"/>
        <v>28.936791666666668</v>
      </c>
      <c r="AB6" s="30">
        <f t="shared" si="11"/>
        <v>0.48227986111111115</v>
      </c>
    </row>
    <row r="7" spans="1:29" x14ac:dyDescent="0.25">
      <c r="A7" s="25" t="s">
        <v>79</v>
      </c>
      <c r="B7" s="25" t="s">
        <v>94</v>
      </c>
      <c r="C7" s="16">
        <v>42513</v>
      </c>
      <c r="D7" s="25">
        <v>5</v>
      </c>
      <c r="E7" s="25">
        <v>5</v>
      </c>
      <c r="F7" s="25" t="s">
        <v>95</v>
      </c>
      <c r="G7" s="25" t="s">
        <v>96</v>
      </c>
      <c r="H7" s="75">
        <v>42506</v>
      </c>
      <c r="I7" s="68" t="s">
        <v>42</v>
      </c>
      <c r="J7" s="15">
        <v>8</v>
      </c>
      <c r="K7" s="29">
        <v>3163</v>
      </c>
      <c r="L7" s="26">
        <f t="shared" si="0"/>
        <v>0.625</v>
      </c>
      <c r="M7" s="26">
        <f t="shared" si="1"/>
        <v>1</v>
      </c>
      <c r="N7" s="18">
        <v>750</v>
      </c>
      <c r="O7" s="26">
        <f t="shared" si="2"/>
        <v>4.2173333333333334</v>
      </c>
      <c r="P7" s="15">
        <v>15</v>
      </c>
      <c r="Q7" s="27">
        <f t="shared" si="3"/>
        <v>2.5</v>
      </c>
      <c r="R7" s="74">
        <v>1</v>
      </c>
      <c r="S7" s="28">
        <f t="shared" si="4"/>
        <v>0.16700000000000001</v>
      </c>
      <c r="T7" s="74">
        <v>1</v>
      </c>
      <c r="U7" s="15">
        <f t="shared" si="5"/>
        <v>5.1875000000000004E-2</v>
      </c>
      <c r="V7" s="25">
        <f t="shared" si="6"/>
        <v>4</v>
      </c>
      <c r="W7" s="20">
        <f t="shared" si="7"/>
        <v>8.8000000000000007</v>
      </c>
      <c r="X7" s="21">
        <f t="shared" si="8"/>
        <v>1.3333333333333333</v>
      </c>
      <c r="Y7" s="29"/>
      <c r="Z7" s="20">
        <f t="shared" si="9"/>
        <v>0</v>
      </c>
      <c r="AA7" s="23">
        <f t="shared" si="10"/>
        <v>34.736208333333337</v>
      </c>
      <c r="AB7" s="30">
        <f t="shared" si="11"/>
        <v>0.5789368055555556</v>
      </c>
    </row>
    <row r="8" spans="1:29" x14ac:dyDescent="0.25">
      <c r="A8" s="25" t="s">
        <v>78</v>
      </c>
      <c r="B8" s="25">
        <v>183598</v>
      </c>
      <c r="C8" s="16">
        <v>42508</v>
      </c>
      <c r="D8" s="25">
        <v>13</v>
      </c>
      <c r="E8" s="25">
        <v>13</v>
      </c>
      <c r="F8" s="25" t="s">
        <v>70</v>
      </c>
      <c r="G8" s="25" t="s">
        <v>71</v>
      </c>
      <c r="H8" s="75">
        <v>42515</v>
      </c>
      <c r="I8" s="68" t="s">
        <v>43</v>
      </c>
      <c r="J8" s="15">
        <v>8</v>
      </c>
      <c r="K8" s="29">
        <v>24432</v>
      </c>
      <c r="L8" s="26">
        <f t="shared" si="0"/>
        <v>1.625</v>
      </c>
      <c r="M8" s="26">
        <f t="shared" si="1"/>
        <v>2</v>
      </c>
      <c r="N8" s="18">
        <v>750</v>
      </c>
      <c r="O8" s="26">
        <f t="shared" si="2"/>
        <v>32.576000000000001</v>
      </c>
      <c r="P8" s="15">
        <v>15</v>
      </c>
      <c r="Q8" s="27">
        <f t="shared" si="3"/>
        <v>6.5</v>
      </c>
      <c r="R8" s="74">
        <v>3</v>
      </c>
      <c r="S8" s="28">
        <f t="shared" si="4"/>
        <v>1.002</v>
      </c>
      <c r="T8" s="74">
        <v>9</v>
      </c>
      <c r="U8" s="15">
        <f t="shared" si="5"/>
        <v>1.213875</v>
      </c>
      <c r="V8" s="25">
        <f t="shared" si="6"/>
        <v>8</v>
      </c>
      <c r="W8" s="20">
        <f t="shared" si="7"/>
        <v>22.88</v>
      </c>
      <c r="X8" s="21">
        <f t="shared" si="8"/>
        <v>3.4666666666666668</v>
      </c>
      <c r="Y8" s="29"/>
      <c r="Z8" s="20">
        <f t="shared" si="9"/>
        <v>0</v>
      </c>
      <c r="AA8" s="23">
        <f t="shared" si="10"/>
        <v>119.74787499999999</v>
      </c>
      <c r="AB8" s="30">
        <f t="shared" si="11"/>
        <v>1.9957979166666666</v>
      </c>
    </row>
    <row r="9" spans="1:29" x14ac:dyDescent="0.25">
      <c r="A9" s="25" t="s">
        <v>93</v>
      </c>
      <c r="B9" s="25">
        <v>183598</v>
      </c>
      <c r="C9" s="16">
        <v>42508</v>
      </c>
      <c r="D9" s="25">
        <v>13</v>
      </c>
      <c r="E9" s="25">
        <v>13</v>
      </c>
      <c r="F9" s="25" t="s">
        <v>70</v>
      </c>
      <c r="G9" s="25" t="s">
        <v>81</v>
      </c>
      <c r="H9" s="75">
        <v>42515</v>
      </c>
      <c r="I9" s="68" t="s">
        <v>42</v>
      </c>
      <c r="J9" s="15">
        <v>8</v>
      </c>
      <c r="K9" s="29">
        <v>7563</v>
      </c>
      <c r="L9" s="26">
        <f t="shared" si="0"/>
        <v>1.625</v>
      </c>
      <c r="M9" s="26">
        <f t="shared" si="1"/>
        <v>2</v>
      </c>
      <c r="N9" s="18">
        <v>750</v>
      </c>
      <c r="O9" s="26">
        <f t="shared" si="2"/>
        <v>10.084</v>
      </c>
      <c r="P9" s="15">
        <v>15</v>
      </c>
      <c r="Q9" s="27">
        <f t="shared" si="3"/>
        <v>6.5</v>
      </c>
      <c r="R9" s="74">
        <v>4</v>
      </c>
      <c r="S9" s="28">
        <f t="shared" si="4"/>
        <v>1.3360000000000001</v>
      </c>
      <c r="T9" s="74">
        <v>6</v>
      </c>
      <c r="U9" s="15">
        <f t="shared" si="5"/>
        <v>0.80925000000000002</v>
      </c>
      <c r="V9" s="25">
        <f t="shared" si="6"/>
        <v>8</v>
      </c>
      <c r="W9" s="20">
        <f t="shared" si="7"/>
        <v>22.88</v>
      </c>
      <c r="X9" s="21">
        <f t="shared" si="8"/>
        <v>3.4666666666666668</v>
      </c>
      <c r="Y9" s="29"/>
      <c r="Z9" s="20">
        <f t="shared" si="9"/>
        <v>0</v>
      </c>
      <c r="AA9" s="23">
        <f t="shared" si="10"/>
        <v>74.693250000000006</v>
      </c>
      <c r="AB9" s="30">
        <f t="shared" si="11"/>
        <v>1.2448875000000001</v>
      </c>
      <c r="AC9" s="76">
        <f>SUM(AB3:AB9)</f>
        <v>10.742968055555558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"/>
  <sheetViews>
    <sheetView workbookViewId="0">
      <selection activeCell="I1" sqref="I1:I2"/>
    </sheetView>
  </sheetViews>
  <sheetFormatPr defaultRowHeight="15" x14ac:dyDescent="0.25"/>
  <sheetData>
    <row r="1" spans="1:28" s="8" customFormat="1" ht="12.75" x14ac:dyDescent="0.2">
      <c r="A1" s="1" t="s">
        <v>3</v>
      </c>
      <c r="B1" s="1"/>
      <c r="C1" s="60" t="s">
        <v>0</v>
      </c>
      <c r="D1" s="65" t="s">
        <v>1</v>
      </c>
      <c r="E1" s="65" t="s">
        <v>1</v>
      </c>
      <c r="F1" s="62"/>
      <c r="G1" s="1"/>
      <c r="H1" s="2" t="s">
        <v>2</v>
      </c>
      <c r="I1" s="2" t="s">
        <v>102</v>
      </c>
      <c r="J1" s="4" t="s">
        <v>4</v>
      </c>
      <c r="K1" s="5" t="s">
        <v>5</v>
      </c>
      <c r="L1" s="6" t="s">
        <v>6</v>
      </c>
      <c r="M1" s="6" t="s">
        <v>7</v>
      </c>
      <c r="N1" s="4" t="s">
        <v>8</v>
      </c>
      <c r="O1" s="6" t="s">
        <v>9</v>
      </c>
      <c r="P1" s="4" t="s">
        <v>10</v>
      </c>
      <c r="Q1" s="6" t="s">
        <v>11</v>
      </c>
      <c r="R1" s="72" t="s">
        <v>12</v>
      </c>
      <c r="S1" s="7" t="s">
        <v>13</v>
      </c>
      <c r="T1" s="72" t="s">
        <v>14</v>
      </c>
      <c r="U1" s="2" t="s">
        <v>15</v>
      </c>
      <c r="V1" s="4" t="s">
        <v>16</v>
      </c>
      <c r="W1" s="7" t="s">
        <v>17</v>
      </c>
      <c r="X1" s="7" t="s">
        <v>18</v>
      </c>
      <c r="Y1" s="4" t="s">
        <v>19</v>
      </c>
      <c r="Z1" s="7" t="s">
        <v>19</v>
      </c>
      <c r="AA1" s="6" t="s">
        <v>20</v>
      </c>
      <c r="AB1" s="6" t="s">
        <v>21</v>
      </c>
    </row>
    <row r="2" spans="1:28" s="14" customFormat="1" ht="12.75" x14ac:dyDescent="0.2">
      <c r="A2" s="69" t="s">
        <v>61</v>
      </c>
      <c r="B2" s="3" t="s">
        <v>22</v>
      </c>
      <c r="C2" s="61" t="s">
        <v>23</v>
      </c>
      <c r="D2" s="66" t="s">
        <v>24</v>
      </c>
      <c r="E2" s="66" t="s">
        <v>25</v>
      </c>
      <c r="F2" s="63" t="s">
        <v>26</v>
      </c>
      <c r="G2" s="3" t="s">
        <v>27</v>
      </c>
      <c r="H2" s="3" t="s">
        <v>28</v>
      </c>
      <c r="I2" s="3" t="s">
        <v>103</v>
      </c>
      <c r="J2" s="9" t="s">
        <v>29</v>
      </c>
      <c r="K2" s="10" t="s">
        <v>30</v>
      </c>
      <c r="L2" s="11" t="s">
        <v>31</v>
      </c>
      <c r="M2" s="11" t="s">
        <v>31</v>
      </c>
      <c r="N2" s="9" t="s">
        <v>32</v>
      </c>
      <c r="O2" s="11" t="s">
        <v>33</v>
      </c>
      <c r="P2" s="9" t="s">
        <v>34</v>
      </c>
      <c r="Q2" s="11" t="s">
        <v>35</v>
      </c>
      <c r="R2" s="73" t="s">
        <v>36</v>
      </c>
      <c r="S2" s="12" t="s">
        <v>34</v>
      </c>
      <c r="T2" s="73" t="s">
        <v>37</v>
      </c>
      <c r="U2" s="3" t="s">
        <v>34</v>
      </c>
      <c r="V2" s="9" t="s">
        <v>34</v>
      </c>
      <c r="W2" s="12" t="s">
        <v>34</v>
      </c>
      <c r="X2" s="12" t="s">
        <v>34</v>
      </c>
      <c r="Y2" s="9" t="s">
        <v>38</v>
      </c>
      <c r="Z2" s="12" t="s">
        <v>39</v>
      </c>
      <c r="AA2" s="13" t="s">
        <v>40</v>
      </c>
      <c r="AB2" s="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Mach A</vt:lpstr>
      <vt:lpstr>Mach B</vt:lpstr>
      <vt:lpstr>Single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</cp:lastModifiedBy>
  <cp:lastPrinted>2016-05-28T14:36:12Z</cp:lastPrinted>
  <dcterms:created xsi:type="dcterms:W3CDTF">2016-05-21T21:42:15Z</dcterms:created>
  <dcterms:modified xsi:type="dcterms:W3CDTF">2019-08-06T21:27:11Z</dcterms:modified>
</cp:coreProperties>
</file>